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8520" tabRatio="418" activeTab="3"/>
  </bookViews>
  <sheets>
    <sheet name="Alluminio" sheetId="1" r:id="rId1"/>
    <sheet name="Rame" sheetId="2" r:id="rId2"/>
    <sheet name="Cemento" sheetId="3" r:id="rId3"/>
    <sheet name="Tubo" sheetId="4" r:id="rId4"/>
  </sheets>
  <definedNames/>
  <calcPr fullCalcOnLoad="1"/>
</workbook>
</file>

<file path=xl/sharedStrings.xml><?xml version="1.0" encoding="utf-8"?>
<sst xmlns="http://schemas.openxmlformats.org/spreadsheetml/2006/main" count="180" uniqueCount="85">
  <si>
    <t>Andamento della T lungo un tubo</t>
  </si>
  <si>
    <t>m</t>
  </si>
  <si>
    <t>kg/s</t>
  </si>
  <si>
    <t>he</t>
  </si>
  <si>
    <t>k</t>
  </si>
  <si>
    <t>s</t>
  </si>
  <si>
    <t>aria forzata</t>
  </si>
  <si>
    <t>acqua</t>
  </si>
  <si>
    <t>Tci</t>
  </si>
  <si>
    <t>°C</t>
  </si>
  <si>
    <t>Ct aria</t>
  </si>
  <si>
    <t>r tubo</t>
  </si>
  <si>
    <t>hi aria</t>
  </si>
  <si>
    <t>l tubo</t>
  </si>
  <si>
    <t>Tcu</t>
  </si>
  <si>
    <t>U</t>
  </si>
  <si>
    <t>n tubi</t>
  </si>
  <si>
    <t>m aria tubo</t>
  </si>
  <si>
    <t>t</t>
  </si>
  <si>
    <t>Test 0</t>
  </si>
  <si>
    <t>dt</t>
  </si>
  <si>
    <t>m Al</t>
  </si>
  <si>
    <t>Ct Al</t>
  </si>
  <si>
    <t>w/m2 k</t>
  </si>
  <si>
    <t>J/kg k</t>
  </si>
  <si>
    <t>Q watt</t>
  </si>
  <si>
    <t>m int</t>
  </si>
  <si>
    <t>hi</t>
  </si>
  <si>
    <t>aria</t>
  </si>
  <si>
    <t>acciao</t>
  </si>
  <si>
    <t>Test</t>
  </si>
  <si>
    <t>Ct int</t>
  </si>
  <si>
    <t>portata acqua interna</t>
  </si>
  <si>
    <t>raggio medio tubo</t>
  </si>
  <si>
    <t>lunghezza</t>
  </si>
  <si>
    <t>conducibilità</t>
  </si>
  <si>
    <t>convezione interna</t>
  </si>
  <si>
    <t>convezione esterna</t>
  </si>
  <si>
    <t>spessore tubo</t>
  </si>
  <si>
    <t>acqua in ingresso</t>
  </si>
  <si>
    <t>aria esterna</t>
  </si>
  <si>
    <t>trasmittanza</t>
  </si>
  <si>
    <t>temperatura in uscita</t>
  </si>
  <si>
    <t>Scambiatore ad accumulo in alluminio</t>
  </si>
  <si>
    <t>Volume</t>
  </si>
  <si>
    <t>m3</t>
  </si>
  <si>
    <t>Massa</t>
  </si>
  <si>
    <t>Densità</t>
  </si>
  <si>
    <t>Kg/m3</t>
  </si>
  <si>
    <t>Kg</t>
  </si>
  <si>
    <t>Vol. tubi</t>
  </si>
  <si>
    <t>Vol. Al</t>
  </si>
  <si>
    <t>m3/s</t>
  </si>
  <si>
    <t>V tot aria</t>
  </si>
  <si>
    <t>r tubi int.</t>
  </si>
  <si>
    <t>temperatura iniziale blocco Al</t>
  </si>
  <si>
    <t>Massa Al</t>
  </si>
  <si>
    <t>Densità Al</t>
  </si>
  <si>
    <t>temperatura ingresso aria</t>
  </si>
  <si>
    <t>intervallo di tempo</t>
  </si>
  <si>
    <t>D blocco Al</t>
  </si>
  <si>
    <t>Cs Al</t>
  </si>
  <si>
    <t>Cs Cu</t>
  </si>
  <si>
    <t>Massa Cu</t>
  </si>
  <si>
    <t>Densità Cu</t>
  </si>
  <si>
    <t>Vol. Cu</t>
  </si>
  <si>
    <t>D blocco Cu</t>
  </si>
  <si>
    <t>Scambiatore ad accumulo in Rame</t>
  </si>
  <si>
    <t xml:space="preserve">D blocco </t>
  </si>
  <si>
    <t>Scambiatore ad accumulo in CEMENTO Portland</t>
  </si>
  <si>
    <t>j/kg k</t>
  </si>
  <si>
    <t>Aria calda in ingresso tramite un phone</t>
  </si>
  <si>
    <t>Con anemometro misuriamo velocita aria</t>
  </si>
  <si>
    <t>Note geometria condotto misuriamo portata aria</t>
  </si>
  <si>
    <t>Sonde T per misura temperatura ingresso e uscita</t>
  </si>
  <si>
    <t>T blocco</t>
  </si>
  <si>
    <t>Il blocco si trova alla temperatura ambiente iniziale</t>
  </si>
  <si>
    <t>Temperatura uscita nel tempo</t>
  </si>
  <si>
    <t>=D18+($B$10-D18)*EXP(-(6,28*$B$6*$B$2*$B$15*$B$7)/($B$4*$B$12))</t>
  </si>
  <si>
    <t>Calore scambiato</t>
  </si>
  <si>
    <t>=$B$2*$B$4*$B$12*($B$10-B19)</t>
  </si>
  <si>
    <t>Temperatura del blocco</t>
  </si>
  <si>
    <t>=D18+C19*$B$13/($B$5*$F$8)</t>
  </si>
  <si>
    <t>Cs blocco</t>
  </si>
  <si>
    <t>Vol. netto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</si>
</sst>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34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indexed="9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16</xdr:row>
      <xdr:rowOff>19050</xdr:rowOff>
    </xdr:from>
    <xdr:to>
      <xdr:col>6</xdr:col>
      <xdr:colOff>323850</xdr:colOff>
      <xdr:row>24</xdr:row>
      <xdr:rowOff>104775</xdr:rowOff>
    </xdr:to>
    <xdr:sp>
      <xdr:nvSpPr>
        <xdr:cNvPr id="1" name="Cilindro 1"/>
        <xdr:cNvSpPr>
          <a:spLocks/>
        </xdr:cNvSpPr>
      </xdr:nvSpPr>
      <xdr:spPr>
        <a:xfrm>
          <a:off x="2457450" y="2609850"/>
          <a:ext cx="1143000" cy="1381125"/>
        </a:xfrm>
        <a:prstGeom prst="can">
          <a:avLst>
            <a:gd name="adj" fmla="val -9796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266700</xdr:colOff>
      <xdr:row>12</xdr:row>
      <xdr:rowOff>85725</xdr:rowOff>
    </xdr:from>
    <xdr:to>
      <xdr:col>5</xdr:col>
      <xdr:colOff>342900</xdr:colOff>
      <xdr:row>17</xdr:row>
      <xdr:rowOff>161925</xdr:rowOff>
    </xdr:to>
    <xdr:sp>
      <xdr:nvSpPr>
        <xdr:cNvPr id="2" name="Cilindro 2"/>
        <xdr:cNvSpPr>
          <a:spLocks/>
        </xdr:cNvSpPr>
      </xdr:nvSpPr>
      <xdr:spPr>
        <a:xfrm>
          <a:off x="2962275" y="2028825"/>
          <a:ext cx="76200" cy="885825"/>
        </a:xfrm>
        <a:prstGeom prst="can">
          <a:avLst>
            <a:gd name="adj" fmla="val -44277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10.00390625" style="0" customWidth="1"/>
    <col min="7" max="7" width="12.00390625" style="0" bestFit="1" customWidth="1"/>
  </cols>
  <sheetData>
    <row r="1" ht="12.75">
      <c r="A1" s="2" t="s">
        <v>43</v>
      </c>
    </row>
    <row r="2" spans="1:7" ht="12.75">
      <c r="A2" t="s">
        <v>16</v>
      </c>
      <c r="B2">
        <v>25</v>
      </c>
      <c r="E2" t="s">
        <v>60</v>
      </c>
      <c r="F2">
        <v>0.1</v>
      </c>
      <c r="G2" t="s">
        <v>1</v>
      </c>
    </row>
    <row r="3" spans="1:7" ht="12.75">
      <c r="A3" t="s">
        <v>53</v>
      </c>
      <c r="B3">
        <f>36/3600</f>
        <v>0.01</v>
      </c>
      <c r="C3" t="s">
        <v>52</v>
      </c>
      <c r="E3" t="s">
        <v>44</v>
      </c>
      <c r="F3">
        <f>3.14*F2^2/4*B7</f>
        <v>0.0007850000000000001</v>
      </c>
      <c r="G3" t="s">
        <v>45</v>
      </c>
    </row>
    <row r="4" spans="1:7" ht="12.75">
      <c r="A4" t="s">
        <v>17</v>
      </c>
      <c r="B4">
        <f>B3*1.2/$B$2</f>
        <v>0.00048</v>
      </c>
      <c r="C4" t="s">
        <v>2</v>
      </c>
      <c r="E4" t="s">
        <v>50</v>
      </c>
      <c r="F4">
        <f>3.14*B6^2*B7*$B$2</f>
        <v>0.00019625000000000003</v>
      </c>
      <c r="G4" t="s">
        <v>45</v>
      </c>
    </row>
    <row r="5" spans="1:9" ht="12.75">
      <c r="A5" t="s">
        <v>21</v>
      </c>
      <c r="B5" s="3">
        <f>F7</f>
        <v>1.5896250000000003</v>
      </c>
      <c r="C5" t="s">
        <v>2</v>
      </c>
      <c r="D5" t="s">
        <v>22</v>
      </c>
      <c r="E5" t="s">
        <v>51</v>
      </c>
      <c r="F5">
        <f>F3-F4</f>
        <v>0.0005887500000000001</v>
      </c>
      <c r="I5" s="3"/>
    </row>
    <row r="6" spans="1:7" ht="12.75">
      <c r="A6" t="s">
        <v>54</v>
      </c>
      <c r="B6">
        <f>5/1000</f>
        <v>0.005</v>
      </c>
      <c r="C6" t="s">
        <v>1</v>
      </c>
      <c r="E6" t="s">
        <v>57</v>
      </c>
      <c r="F6">
        <v>2700</v>
      </c>
      <c r="G6" t="s">
        <v>48</v>
      </c>
    </row>
    <row r="7" spans="1:13" ht="12.75">
      <c r="A7" t="s">
        <v>13</v>
      </c>
      <c r="B7">
        <v>0.1</v>
      </c>
      <c r="C7" t="s">
        <v>1</v>
      </c>
      <c r="E7" t="s">
        <v>56</v>
      </c>
      <c r="F7" s="3">
        <f>F6*F5</f>
        <v>1.5896250000000003</v>
      </c>
      <c r="G7" t="s">
        <v>49</v>
      </c>
      <c r="M7" s="3"/>
    </row>
    <row r="8" spans="1:6" ht="12.75">
      <c r="A8" t="s">
        <v>12</v>
      </c>
      <c r="B8">
        <v>100</v>
      </c>
      <c r="C8" t="s">
        <v>6</v>
      </c>
      <c r="E8" t="s">
        <v>61</v>
      </c>
      <c r="F8">
        <v>896</v>
      </c>
    </row>
    <row r="10" spans="1:4" ht="12.75">
      <c r="A10" t="s">
        <v>8</v>
      </c>
      <c r="B10">
        <v>20</v>
      </c>
      <c r="C10" t="s">
        <v>9</v>
      </c>
      <c r="D10" t="s">
        <v>58</v>
      </c>
    </row>
    <row r="11" spans="1:4" ht="12.75">
      <c r="A11" t="s">
        <v>19</v>
      </c>
      <c r="B11">
        <v>10</v>
      </c>
      <c r="C11" t="s">
        <v>9</v>
      </c>
      <c r="D11" t="s">
        <v>55</v>
      </c>
    </row>
    <row r="12" spans="1:3" ht="12.75">
      <c r="A12" t="s">
        <v>10</v>
      </c>
      <c r="B12">
        <v>1004</v>
      </c>
      <c r="C12" t="s">
        <v>24</v>
      </c>
    </row>
    <row r="13" spans="1:4" ht="12.75">
      <c r="A13" t="s">
        <v>20</v>
      </c>
      <c r="B13">
        <v>1</v>
      </c>
      <c r="C13" t="s">
        <v>5</v>
      </c>
      <c r="D13" t="s">
        <v>59</v>
      </c>
    </row>
    <row r="15" spans="1:3" ht="12.75">
      <c r="A15" t="s">
        <v>15</v>
      </c>
      <c r="B15">
        <f>(1/B8)^-1</f>
        <v>100</v>
      </c>
      <c r="C15" t="s">
        <v>23</v>
      </c>
    </row>
    <row r="17" spans="1:4" ht="12.75">
      <c r="A17" t="s">
        <v>18</v>
      </c>
      <c r="B17" t="s">
        <v>14</v>
      </c>
      <c r="C17" t="s">
        <v>25</v>
      </c>
      <c r="D17" t="s">
        <v>75</v>
      </c>
    </row>
    <row r="18" spans="1:11" ht="12.75">
      <c r="A18">
        <v>0</v>
      </c>
      <c r="B18" s="1"/>
      <c r="C18" s="1"/>
      <c r="D18" s="1">
        <f>B11</f>
        <v>10</v>
      </c>
      <c r="I18" s="1"/>
      <c r="J18" s="1"/>
      <c r="K18" s="1"/>
    </row>
    <row r="19" spans="1:11" ht="12.75">
      <c r="A19">
        <v>1</v>
      </c>
      <c r="B19" s="1">
        <f aca="true" t="shared" si="0" ref="B19:B50">D18+($B$10-D18)*EXP(-(6.28*$B$6*$B$2*$B$15*$B$7)/($B$4*$B$12))</f>
        <v>10.00000084289324</v>
      </c>
      <c r="C19" s="1">
        <f aca="true" t="shared" si="1" ref="C19:C50">$B$2*$B$4*$B$12*($B$10-B19)</f>
        <v>120.47998984482224</v>
      </c>
      <c r="D19" s="1">
        <f>D18+C19*$B$13/($B$5*$F$8)</f>
        <v>10.084588676184875</v>
      </c>
      <c r="I19" s="1"/>
      <c r="J19" s="1"/>
      <c r="K19" s="1"/>
    </row>
    <row r="20" spans="1:11" ht="12.75">
      <c r="A20">
        <f aca="true" t="shared" si="2" ref="A20:A51">A19+$B$13</f>
        <v>2</v>
      </c>
      <c r="B20" s="1">
        <f t="shared" si="0"/>
        <v>10.084589511948192</v>
      </c>
      <c r="C20" s="1">
        <f t="shared" si="1"/>
        <v>119.46086556004819</v>
      </c>
      <c r="D20" s="1">
        <f aca="true" t="shared" si="3" ref="D20:D78">D19+C20*$B$13/($B$5*$F$8)</f>
        <v>10.168461827955879</v>
      </c>
      <c r="I20" s="1"/>
      <c r="J20" s="1"/>
      <c r="K20" s="1"/>
    </row>
    <row r="21" spans="1:11" ht="12.75">
      <c r="A21">
        <f t="shared" si="2"/>
        <v>3</v>
      </c>
      <c r="B21" s="1">
        <f t="shared" si="0"/>
        <v>10.168462656649584</v>
      </c>
      <c r="C21" s="1">
        <f t="shared" si="1"/>
        <v>118.4503619126858</v>
      </c>
      <c r="D21" s="1">
        <f t="shared" si="3"/>
        <v>10.251625507839307</v>
      </c>
      <c r="I21" s="1"/>
      <c r="J21" s="1"/>
      <c r="K21" s="1"/>
    </row>
    <row r="22" spans="1:11" ht="12.75">
      <c r="A22">
        <f t="shared" si="2"/>
        <v>4</v>
      </c>
      <c r="B22" s="1">
        <f t="shared" si="0"/>
        <v>10.251626329523202</v>
      </c>
      <c r="C22" s="1">
        <f t="shared" si="1"/>
        <v>117.44840598190447</v>
      </c>
      <c r="D22" s="1">
        <f t="shared" si="3"/>
        <v>10.334085717163935</v>
      </c>
      <c r="I22" s="1"/>
      <c r="J22" s="1"/>
      <c r="K22" s="1"/>
    </row>
    <row r="23" spans="1:11" ht="12.75">
      <c r="A23">
        <f t="shared" si="2"/>
        <v>5</v>
      </c>
      <c r="B23" s="1">
        <f t="shared" si="0"/>
        <v>10.334086531897315</v>
      </c>
      <c r="C23" s="1">
        <f t="shared" si="1"/>
        <v>116.45492546370116</v>
      </c>
      <c r="D23" s="1">
        <f t="shared" si="3"/>
        <v>10.415848406494094</v>
      </c>
      <c r="I23" s="1"/>
      <c r="J23" s="1"/>
      <c r="K23" s="1"/>
    </row>
    <row r="24" spans="1:11" ht="12.75">
      <c r="A24">
        <f t="shared" si="2"/>
        <v>6</v>
      </c>
      <c r="B24" s="1">
        <f t="shared" si="0"/>
        <v>10.415849214335752</v>
      </c>
      <c r="C24" s="1">
        <f t="shared" si="1"/>
        <v>115.46984866568286</v>
      </c>
      <c r="D24" s="1">
        <f t="shared" si="3"/>
        <v>10.496919476059077</v>
      </c>
      <c r="I24" s="1"/>
      <c r="J24" s="1"/>
      <c r="K24" s="1"/>
    </row>
    <row r="25" spans="1:11" ht="12.75">
      <c r="A25">
        <f t="shared" si="2"/>
        <v>7</v>
      </c>
      <c r="B25" s="1">
        <f t="shared" si="0"/>
        <v>10.496920277067309</v>
      </c>
      <c r="C25" s="1">
        <f t="shared" si="1"/>
        <v>114.49310450189306</v>
      </c>
      <c r="D25" s="1">
        <f t="shared" si="3"/>
        <v>10.57730477617892</v>
      </c>
      <c r="I25" s="1"/>
      <c r="J25" s="1"/>
      <c r="K25" s="1"/>
    </row>
    <row r="26" spans="1:11" ht="12.75">
      <c r="A26">
        <f t="shared" si="2"/>
        <v>8</v>
      </c>
      <c r="B26" s="1">
        <f t="shared" si="0"/>
        <v>10.57730557041153</v>
      </c>
      <c r="C26" s="1">
        <f t="shared" si="1"/>
        <v>113.52462248768188</v>
      </c>
      <c r="D26" s="1">
        <f t="shared" si="3"/>
        <v>10.657010107686578</v>
      </c>
      <c r="I26" s="1"/>
      <c r="J26" s="1"/>
      <c r="K26" s="1"/>
    </row>
    <row r="27" spans="1:11" ht="12.75">
      <c r="A27">
        <f t="shared" si="2"/>
        <v>9</v>
      </c>
      <c r="B27" s="1">
        <f t="shared" si="0"/>
        <v>10.657010895200878</v>
      </c>
      <c r="C27" s="1">
        <f t="shared" si="1"/>
        <v>112.56433273461981</v>
      </c>
      <c r="D27" s="1">
        <f t="shared" si="3"/>
        <v>10.736041222346524</v>
      </c>
      <c r="I27" s="1"/>
      <c r="J27" s="1"/>
      <c r="K27" s="1"/>
    </row>
    <row r="28" spans="1:11" ht="12.75">
      <c r="A28">
        <f t="shared" si="2"/>
        <v>10</v>
      </c>
      <c r="B28" s="1">
        <f t="shared" si="0"/>
        <v>10.736042003199346</v>
      </c>
      <c r="C28" s="1">
        <f t="shared" si="1"/>
        <v>111.61216594545428</v>
      </c>
      <c r="D28" s="1">
        <f t="shared" si="3"/>
        <v>10.814403823269819</v>
      </c>
      <c r="I28" s="1"/>
      <c r="J28" s="1"/>
      <c r="K28" s="1"/>
    </row>
    <row r="29" spans="1:11" ht="12.75">
      <c r="A29">
        <f t="shared" si="2"/>
        <v>11</v>
      </c>
      <c r="B29" s="1">
        <f t="shared" si="0"/>
        <v>10.81440459751751</v>
      </c>
      <c r="C29" s="1">
        <f t="shared" si="1"/>
        <v>110.66805340910904</v>
      </c>
      <c r="D29" s="1">
        <f t="shared" si="3"/>
        <v>10.892103565325664</v>
      </c>
      <c r="I29" s="1"/>
      <c r="J29" s="1"/>
      <c r="K29" s="1"/>
    </row>
    <row r="30" spans="1:11" ht="12.75">
      <c r="A30">
        <f t="shared" si="2"/>
        <v>12</v>
      </c>
      <c r="B30" s="1">
        <f t="shared" si="0"/>
        <v>10.892104333024097</v>
      </c>
      <c r="C30" s="1">
        <f t="shared" si="1"/>
        <v>109.73192699572569</v>
      </c>
      <c r="D30" s="1">
        <f t="shared" si="3"/>
        <v>10.96914605554947</v>
      </c>
      <c r="I30" s="1"/>
      <c r="J30" s="1"/>
      <c r="K30" s="1"/>
    </row>
    <row r="31" spans="1:11" ht="12.75">
      <c r="A31">
        <f t="shared" si="2"/>
        <v>13</v>
      </c>
      <c r="B31" s="1">
        <f t="shared" si="0"/>
        <v>10.969146816754042</v>
      </c>
      <c r="C31" s="1">
        <f t="shared" si="1"/>
        <v>108.8037191517473</v>
      </c>
      <c r="D31" s="1">
        <f t="shared" si="3"/>
        <v>11.045536853547471</v>
      </c>
      <c r="I31" s="1"/>
      <c r="J31" s="1"/>
      <c r="K31" s="1"/>
    </row>
    <row r="32" spans="1:11" ht="12.75">
      <c r="A32">
        <f t="shared" si="2"/>
        <v>14</v>
      </c>
      <c r="B32" s="1">
        <f t="shared" si="0"/>
        <v>11.045537608313115</v>
      </c>
      <c r="C32" s="1">
        <f t="shared" si="1"/>
        <v>107.88336289504359</v>
      </c>
      <c r="D32" s="1">
        <f t="shared" si="3"/>
        <v>11.121281471897937</v>
      </c>
      <c r="I32" s="1"/>
      <c r="J32" s="1"/>
      <c r="K32" s="1"/>
    </row>
    <row r="33" spans="1:11" ht="12.75">
      <c r="A33">
        <f t="shared" si="2"/>
        <v>15</v>
      </c>
      <c r="B33" s="1">
        <f t="shared" si="0"/>
        <v>11.121282220279118</v>
      </c>
      <c r="C33" s="1">
        <f t="shared" si="1"/>
        <v>106.97079181007719</v>
      </c>
      <c r="D33" s="1">
        <f t="shared" si="3"/>
        <v>11.196385376548966</v>
      </c>
      <c r="I33" s="1"/>
      <c r="J33" s="1"/>
      <c r="K33" s="1"/>
    </row>
    <row r="34" spans="1:11" ht="12.75">
      <c r="A34">
        <f t="shared" si="2"/>
        <v>16</v>
      </c>
      <c r="B34" s="1">
        <f t="shared" si="0"/>
        <v>11.19638611859969</v>
      </c>
      <c r="C34" s="1">
        <f t="shared" si="1"/>
        <v>106.06594004311093</v>
      </c>
      <c r="D34" s="1">
        <f t="shared" si="3"/>
        <v>11.270853987212918</v>
      </c>
      <c r="I34" s="1"/>
      <c r="J34" s="1"/>
      <c r="K34" s="1"/>
    </row>
    <row r="35" spans="1:11" ht="12.75">
      <c r="A35">
        <f t="shared" si="2"/>
        <v>17</v>
      </c>
      <c r="B35" s="1">
        <f t="shared" si="0"/>
        <v>11.270854722986734</v>
      </c>
      <c r="C35" s="1">
        <f t="shared" si="1"/>
        <v>105.16874229745584</v>
      </c>
      <c r="D35" s="1">
        <f t="shared" si="3"/>
        <v>11.344692677757532</v>
      </c>
      <c r="I35" s="1"/>
      <c r="J35" s="1"/>
      <c r="K35" s="1"/>
    </row>
    <row r="36" spans="1:11" ht="12.75">
      <c r="A36">
        <f t="shared" si="2"/>
        <v>18</v>
      </c>
      <c r="B36" s="1">
        <f t="shared" si="0"/>
        <v>11.344693407307535</v>
      </c>
      <c r="C36" s="1">
        <f t="shared" si="1"/>
        <v>104.27913382875882</v>
      </c>
      <c r="D36" s="1">
        <f t="shared" si="3"/>
        <v>11.417906776593707</v>
      </c>
      <c r="I36" s="1"/>
      <c r="J36" s="1"/>
      <c r="K36" s="1"/>
    </row>
    <row r="37" spans="1:11" ht="12.75">
      <c r="A37">
        <f t="shared" si="2"/>
        <v>19</v>
      </c>
      <c r="B37" s="1">
        <f t="shared" si="0"/>
        <v>11.417907499972543</v>
      </c>
      <c r="C37" s="1">
        <f t="shared" si="1"/>
        <v>103.3970504403308</v>
      </c>
      <c r="D37" s="1">
        <f t="shared" si="3"/>
        <v>11.49050156706002</v>
      </c>
      <c r="I37" s="1"/>
      <c r="J37" s="1"/>
      <c r="K37" s="1"/>
    </row>
    <row r="38" spans="1:11" ht="12.75">
      <c r="A38">
        <f t="shared" si="2"/>
        <v>20</v>
      </c>
      <c r="B38" s="1">
        <f t="shared" si="0"/>
        <v>11.49050228431989</v>
      </c>
      <c r="C38" s="1">
        <f t="shared" si="1"/>
        <v>102.52242847851397</v>
      </c>
      <c r="D38" s="1">
        <f t="shared" si="3"/>
        <v>11.562482287803986</v>
      </c>
      <c r="I38" s="1"/>
      <c r="J38" s="1"/>
      <c r="K38" s="1"/>
    </row>
    <row r="39" spans="1:11" ht="12.75">
      <c r="A39">
        <f t="shared" si="2"/>
        <v>21</v>
      </c>
      <c r="B39" s="1">
        <f t="shared" si="0"/>
        <v>11.56248299899665</v>
      </c>
      <c r="C39" s="1">
        <f t="shared" si="1"/>
        <v>101.65520482808836</v>
      </c>
      <c r="D39" s="1">
        <f t="shared" si="3"/>
        <v>11.633854133160096</v>
      </c>
      <c r="I39" s="1"/>
      <c r="J39" s="1"/>
      <c r="K39" s="1"/>
    </row>
    <row r="40" spans="1:11" ht="12.75">
      <c r="A40">
        <f t="shared" si="2"/>
        <v>22</v>
      </c>
      <c r="B40" s="1">
        <f t="shared" si="0"/>
        <v>11.633854838336875</v>
      </c>
      <c r="C40" s="1">
        <f t="shared" si="1"/>
        <v>100.79531690771734</v>
      </c>
      <c r="D40" s="1">
        <f t="shared" si="3"/>
        <v>11.70462225352465</v>
      </c>
      <c r="I40" s="1"/>
      <c r="J40" s="1"/>
      <c r="K40" s="1"/>
    </row>
    <row r="41" spans="1:11" ht="12.75">
      <c r="A41">
        <f t="shared" si="2"/>
        <v>23</v>
      </c>
      <c r="B41" s="1">
        <f t="shared" si="0"/>
        <v>11.704622952736432</v>
      </c>
      <c r="C41" s="1">
        <f t="shared" si="1"/>
        <v>99.94270266543147</v>
      </c>
      <c r="D41" s="1">
        <f t="shared" si="3"/>
        <v>11.774791755727433</v>
      </c>
      <c r="I41" s="1"/>
      <c r="J41" s="1"/>
      <c r="K41" s="1"/>
    </row>
    <row r="42" spans="1:11" ht="12.75">
      <c r="A42">
        <f t="shared" si="2"/>
        <v>24</v>
      </c>
      <c r="B42" s="1">
        <f t="shared" si="0"/>
        <v>11.774792449024675</v>
      </c>
      <c r="C42" s="1">
        <f t="shared" si="1"/>
        <v>99.09730057415072</v>
      </c>
      <c r="D42" s="1">
        <f t="shared" si="3"/>
        <v>11.844367703400227</v>
      </c>
      <c r="I42" s="1"/>
      <c r="J42" s="1"/>
      <c r="K42" s="1"/>
    </row>
    <row r="43" spans="1:11" ht="12.75">
      <c r="A43">
        <f t="shared" si="2"/>
        <v>25</v>
      </c>
      <c r="B43" s="1">
        <f t="shared" si="0"/>
        <v>11.84436839083296</v>
      </c>
      <c r="C43" s="1">
        <f t="shared" si="1"/>
        <v>98.2590496272445</v>
      </c>
      <c r="D43" s="1">
        <f t="shared" si="3"/>
        <v>11.913355117342226</v>
      </c>
      <c r="I43" s="1"/>
      <c r="J43" s="1"/>
      <c r="K43" s="1"/>
    </row>
    <row r="44" spans="1:11" ht="12.75">
      <c r="A44">
        <f t="shared" si="2"/>
        <v>26</v>
      </c>
      <c r="B44" s="1">
        <f t="shared" si="0"/>
        <v>11.913355798960055</v>
      </c>
      <c r="C44" s="1">
        <f t="shared" si="1"/>
        <v>97.42788933412926</v>
      </c>
      <c r="D44" s="1">
        <f t="shared" si="3"/>
        <v>11.981758975882347</v>
      </c>
      <c r="I44" s="1"/>
      <c r="J44" s="1"/>
      <c r="K44" s="1"/>
    </row>
    <row r="45" spans="1:11" ht="12.75">
      <c r="A45">
        <f t="shared" si="2"/>
        <v>27</v>
      </c>
      <c r="B45" s="1">
        <f t="shared" si="0"/>
        <v>11.981759651734462</v>
      </c>
      <c r="C45" s="1">
        <f t="shared" si="1"/>
        <v>96.6037597159032</v>
      </c>
      <c r="D45" s="1">
        <f t="shared" si="3"/>
        <v>12.049584215238484</v>
      </c>
      <c r="I45" s="1"/>
      <c r="J45" s="1"/>
      <c r="K45" s="1"/>
    </row>
    <row r="46" spans="1:11" ht="12.75">
      <c r="A46">
        <f t="shared" si="2"/>
        <v>28</v>
      </c>
      <c r="B46" s="1">
        <f t="shared" si="0"/>
        <v>12.049584885373655</v>
      </c>
      <c r="C46" s="1">
        <f t="shared" si="1"/>
        <v>95.78660130101821</v>
      </c>
      <c r="D46" s="1">
        <f t="shared" si="3"/>
        <v>12.116835729873715</v>
      </c>
      <c r="I46" s="1"/>
      <c r="J46" s="1"/>
      <c r="K46" s="1"/>
    </row>
    <row r="47" spans="1:11" ht="12.75">
      <c r="A47">
        <f t="shared" si="2"/>
        <v>29</v>
      </c>
      <c r="B47" s="1">
        <f t="shared" si="0"/>
        <v>12.116836394340302</v>
      </c>
      <c r="C47" s="1">
        <f t="shared" si="1"/>
        <v>94.97635512098805</v>
      </c>
      <c r="D47" s="1">
        <f t="shared" si="3"/>
        <v>12.183518372849504</v>
      </c>
      <c r="I47" s="1"/>
      <c r="J47" s="1"/>
      <c r="K47" s="1"/>
    </row>
    <row r="48" spans="1:11" ht="12.75">
      <c r="A48">
        <f t="shared" si="2"/>
        <v>30</v>
      </c>
      <c r="B48" s="1">
        <f t="shared" si="0"/>
        <v>12.183519031695456</v>
      </c>
      <c r="C48" s="1">
        <f t="shared" si="1"/>
        <v>94.17296270613315</v>
      </c>
      <c r="D48" s="1">
        <f t="shared" si="3"/>
        <v>12.249636956175909</v>
      </c>
      <c r="I48" s="1"/>
      <c r="J48" s="1"/>
      <c r="K48" s="1"/>
    </row>
    <row r="49" spans="1:11" ht="12.75">
      <c r="A49">
        <f t="shared" si="2"/>
        <v>31</v>
      </c>
      <c r="B49" s="1">
        <f t="shared" si="0"/>
        <v>12.24963760944877</v>
      </c>
      <c r="C49" s="1">
        <f t="shared" si="1"/>
        <v>93.37636608136121</v>
      </c>
      <c r="D49" s="1">
        <f t="shared" si="3"/>
        <v>12.315196251158834</v>
      </c>
      <c r="I49" s="1"/>
      <c r="J49" s="1"/>
      <c r="K49" s="1"/>
    </row>
    <row r="50" spans="1:11" ht="12.75">
      <c r="A50">
        <f t="shared" si="2"/>
        <v>32</v>
      </c>
      <c r="B50" s="1">
        <f t="shared" si="0"/>
        <v>12.315196898905747</v>
      </c>
      <c r="C50" s="1">
        <f t="shared" si="1"/>
        <v>92.58650776198357</v>
      </c>
      <c r="D50" s="1">
        <f t="shared" si="3"/>
        <v>12.380200988744338</v>
      </c>
      <c r="I50" s="1"/>
      <c r="J50" s="1"/>
      <c r="K50" s="1"/>
    </row>
    <row r="51" spans="1:11" ht="12.75">
      <c r="A51">
        <f t="shared" si="2"/>
        <v>33</v>
      </c>
      <c r="B51" s="1">
        <f aca="true" t="shared" si="4" ref="B51:B78">D50+($B$10-D50)*EXP(-(6.28*$B$6*$B$2*$B$15*$B$7)/($B$4*$B$12))</f>
        <v>12.380201631012046</v>
      </c>
      <c r="C51" s="1">
        <f aca="true" t="shared" si="5" ref="C51:C82">$B$2*$B$4*$B$12*($B$10-B51)</f>
        <v>91.80333074956687</v>
      </c>
      <c r="D51" s="1">
        <f t="shared" si="3"/>
        <v>12.444655859860031</v>
      </c>
      <c r="I51" s="1"/>
      <c r="J51" s="1"/>
      <c r="K51" s="1"/>
    </row>
    <row r="52" spans="1:11" ht="12.75">
      <c r="A52">
        <f aca="true" t="shared" si="6" ref="A52:A78">A51+$B$13</f>
        <v>34</v>
      </c>
      <c r="B52" s="1">
        <f t="shared" si="4"/>
        <v>12.444656496694881</v>
      </c>
      <c r="C52" s="1">
        <f t="shared" si="5"/>
        <v>91.02677852782007</v>
      </c>
      <c r="D52" s="1">
        <f t="shared" si="3"/>
        <v>12.50856551575359</v>
      </c>
      <c r="I52" s="1"/>
      <c r="J52" s="1"/>
      <c r="K52" s="1"/>
    </row>
    <row r="53" spans="1:11" ht="12.75">
      <c r="A53">
        <f t="shared" si="6"/>
        <v>35</v>
      </c>
      <c r="B53" s="1">
        <f t="shared" si="4"/>
        <v>12.508566147201538</v>
      </c>
      <c r="C53" s="1">
        <f t="shared" si="5"/>
        <v>90.25679505851586</v>
      </c>
      <c r="D53" s="1">
        <f t="shared" si="3"/>
        <v>12.571934568328402</v>
      </c>
      <c r="I53" s="1"/>
      <c r="J53" s="1"/>
      <c r="K53" s="1"/>
    </row>
    <row r="54" spans="1:11" ht="12.75">
      <c r="A54">
        <f t="shared" si="6"/>
        <v>36</v>
      </c>
      <c r="B54" s="1">
        <f t="shared" si="4"/>
        <v>12.571935194435016</v>
      </c>
      <c r="C54" s="1">
        <f t="shared" si="5"/>
        <v>89.49332477744693</v>
      </c>
      <c r="D54" s="1">
        <f t="shared" si="3"/>
        <v>12.634767590476375</v>
      </c>
      <c r="I54" s="1"/>
      <c r="J54" s="1"/>
      <c r="K54" s="1"/>
    </row>
    <row r="55" spans="1:11" ht="12.75">
      <c r="A55">
        <f t="shared" si="6"/>
        <v>37</v>
      </c>
      <c r="B55" s="1">
        <f t="shared" si="4"/>
        <v>12.634768211286836</v>
      </c>
      <c r="C55" s="1">
        <f t="shared" si="5"/>
        <v>88.73631259041619</v>
      </c>
      <c r="D55" s="1">
        <f t="shared" si="3"/>
        <v>12.69706911640793</v>
      </c>
      <c r="I55" s="1"/>
      <c r="J55" s="1"/>
      <c r="K55" s="1"/>
    </row>
    <row r="56" spans="1:11" ht="12.75">
      <c r="A56">
        <f t="shared" si="6"/>
        <v>38</v>
      </c>
      <c r="B56" s="1">
        <f t="shared" si="4"/>
        <v>12.697069731967035</v>
      </c>
      <c r="C56" s="1">
        <f t="shared" si="5"/>
        <v>87.98570386926116</v>
      </c>
      <c r="D56" s="1">
        <f t="shared" si="3"/>
        <v>12.7588436419792</v>
      </c>
      <c r="I56" s="1"/>
      <c r="J56" s="1"/>
      <c r="K56" s="1"/>
    </row>
    <row r="57" spans="1:11" ht="12.75">
      <c r="A57">
        <f t="shared" si="6"/>
        <v>39</v>
      </c>
      <c r="B57" s="1">
        <f t="shared" si="4"/>
        <v>12.758844252331373</v>
      </c>
      <c r="C57" s="1">
        <f t="shared" si="5"/>
        <v>87.24144444791162</v>
      </c>
      <c r="D57" s="1">
        <f t="shared" si="3"/>
        <v>12.820095625016465</v>
      </c>
      <c r="I57" s="1"/>
      <c r="J57" s="1"/>
      <c r="K57" s="1"/>
    </row>
    <row r="58" spans="1:11" ht="12.75">
      <c r="A58">
        <f t="shared" si="6"/>
        <v>40</v>
      </c>
      <c r="B58" s="1">
        <f t="shared" si="4"/>
        <v>12.82009623020575</v>
      </c>
      <c r="C58" s="1">
        <f t="shared" si="5"/>
        <v>86.50348061848112</v>
      </c>
      <c r="D58" s="1">
        <f t="shared" si="3"/>
        <v>12.88082948563785</v>
      </c>
      <c r="I58" s="1"/>
      <c r="J58" s="1"/>
      <c r="K58" s="1"/>
    </row>
    <row r="59" spans="1:11" ht="12.75">
      <c r="A59">
        <f t="shared" si="6"/>
        <v>41</v>
      </c>
      <c r="B59" s="1">
        <f t="shared" si="4"/>
        <v>12.88083008570792</v>
      </c>
      <c r="C59" s="1">
        <f t="shared" si="5"/>
        <v>85.77175912739098</v>
      </c>
      <c r="D59" s="1">
        <f t="shared" si="3"/>
        <v>12.94104960657228</v>
      </c>
      <c r="I59" s="1"/>
      <c r="J59" s="1"/>
      <c r="K59" s="1"/>
    </row>
    <row r="60" spans="1:11" ht="12.75">
      <c r="A60">
        <f t="shared" si="6"/>
        <v>42</v>
      </c>
      <c r="B60" s="1">
        <f t="shared" si="4"/>
        <v>12.941050201566435</v>
      </c>
      <c r="C60" s="1">
        <f t="shared" si="5"/>
        <v>85.04622717152759</v>
      </c>
      <c r="D60" s="1">
        <f t="shared" si="3"/>
        <v>13.000760333475755</v>
      </c>
      <c r="I60" s="1"/>
      <c r="J60" s="1"/>
      <c r="K60" s="1"/>
    </row>
    <row r="61" spans="1:11" ht="12.75">
      <c r="A61">
        <f t="shared" si="6"/>
        <v>43</v>
      </c>
      <c r="B61" s="1">
        <f t="shared" si="4"/>
        <v>13.000760923436934</v>
      </c>
      <c r="C61" s="1">
        <f t="shared" si="5"/>
        <v>84.32683239443182</v>
      </c>
      <c r="D61" s="1">
        <f t="shared" si="3"/>
        <v>13.05996597524495</v>
      </c>
      <c r="I61" s="1"/>
      <c r="J61" s="1"/>
      <c r="K61" s="1"/>
    </row>
    <row r="62" spans="1:11" ht="12.75">
      <c r="A62">
        <f t="shared" si="6"/>
        <v>44</v>
      </c>
      <c r="B62" s="1">
        <f t="shared" si="4"/>
        <v>13.059966560215726</v>
      </c>
      <c r="C62" s="1">
        <f t="shared" si="5"/>
        <v>83.61352288252094</v>
      </c>
      <c r="D62" s="1">
        <f t="shared" si="3"/>
        <v>13.118670804328152</v>
      </c>
      <c r="I62" s="1"/>
      <c r="J62" s="1"/>
      <c r="K62" s="1"/>
    </row>
    <row r="63" spans="1:11" ht="12.75">
      <c r="A63">
        <f t="shared" si="6"/>
        <v>45</v>
      </c>
      <c r="B63" s="1">
        <f t="shared" si="4"/>
        <v>13.118671384350737</v>
      </c>
      <c r="C63" s="1">
        <f t="shared" si="5"/>
        <v>82.90624716134232</v>
      </c>
      <c r="D63" s="1">
        <f t="shared" si="3"/>
        <v>13.176879057033574</v>
      </c>
      <c r="I63" s="1"/>
      <c r="J63" s="1"/>
      <c r="K63" s="1"/>
    </row>
    <row r="64" spans="1:11" ht="12.75">
      <c r="A64">
        <f t="shared" si="6"/>
        <v>46</v>
      </c>
      <c r="B64" s="1">
        <f t="shared" si="4"/>
        <v>13.176879632149825</v>
      </c>
      <c r="C64" s="1">
        <f t="shared" si="5"/>
        <v>82.2049541918589</v>
      </c>
      <c r="D64" s="1">
        <f t="shared" si="3"/>
        <v>13.234594933835057</v>
      </c>
      <c r="I64" s="1"/>
      <c r="J64" s="1"/>
      <c r="K64" s="1"/>
    </row>
    <row r="65" spans="1:11" ht="12.75">
      <c r="A65">
        <f t="shared" si="6"/>
        <v>47</v>
      </c>
      <c r="B65" s="1">
        <f t="shared" si="4"/>
        <v>13.234595504086476</v>
      </c>
      <c r="C65" s="1">
        <f t="shared" si="5"/>
        <v>81.50959336676614</v>
      </c>
      <c r="D65" s="1">
        <f t="shared" si="3"/>
        <v>13.291822599675191</v>
      </c>
      <c r="I65" s="1"/>
      <c r="J65" s="1"/>
      <c r="K65" s="1"/>
    </row>
    <row r="66" spans="1:11" ht="12.75">
      <c r="A66">
        <f t="shared" si="6"/>
        <v>48</v>
      </c>
      <c r="B66" s="1">
        <f t="shared" si="4"/>
        <v>13.29182316510293</v>
      </c>
      <c r="C66" s="1">
        <f t="shared" si="5"/>
        <v>80.8201145068399</v>
      </c>
      <c r="D66" s="1">
        <f t="shared" si="3"/>
        <v>13.348566184265868</v>
      </c>
      <c r="I66" s="1"/>
      <c r="J66" s="1"/>
      <c r="K66" s="1"/>
    </row>
    <row r="67" spans="1:11" ht="12.75">
      <c r="A67">
        <f t="shared" si="6"/>
        <v>49</v>
      </c>
      <c r="B67" s="1">
        <f t="shared" si="4"/>
        <v>13.348566744910727</v>
      </c>
      <c r="C67" s="1">
        <f t="shared" si="5"/>
        <v>80.13646785731557</v>
      </c>
      <c r="D67" s="1">
        <f t="shared" si="3"/>
        <v>13.404829782386294</v>
      </c>
      <c r="I67" s="1"/>
      <c r="J67" s="1"/>
      <c r="K67" s="1"/>
    </row>
    <row r="68" spans="1:11" ht="12.75">
      <c r="A68">
        <f t="shared" si="6"/>
        <v>50</v>
      </c>
      <c r="B68" s="1">
        <f t="shared" si="4"/>
        <v>13.404830338288733</v>
      </c>
      <c r="C68" s="1">
        <f t="shared" si="5"/>
        <v>79.45860408429735</v>
      </c>
      <c r="D68" s="1">
        <f t="shared" si="3"/>
        <v>13.460617454178479</v>
      </c>
      <c r="I68" s="1"/>
      <c r="J68" s="1"/>
      <c r="K68" s="1"/>
    </row>
    <row r="69" spans="1:11" ht="12.75">
      <c r="A69">
        <f t="shared" si="6"/>
        <v>51</v>
      </c>
      <c r="B69" s="1">
        <f t="shared" si="4"/>
        <v>13.460618005378612</v>
      </c>
      <c r="C69" s="1">
        <f t="shared" si="5"/>
        <v>78.78647427119849</v>
      </c>
      <c r="D69" s="1">
        <f t="shared" si="3"/>
        <v>13.51593322544023</v>
      </c>
      <c r="I69" s="1"/>
      <c r="J69" s="1"/>
      <c r="K69" s="1"/>
    </row>
    <row r="70" spans="1:11" ht="12.75">
      <c r="A70">
        <f t="shared" si="6"/>
        <v>52</v>
      </c>
      <c r="B70" s="1">
        <f t="shared" si="4"/>
        <v>13.515933771977835</v>
      </c>
      <c r="C70" s="1">
        <f t="shared" si="5"/>
        <v>78.12002991521105</v>
      </c>
      <c r="D70" s="1">
        <f t="shared" si="3"/>
        <v>13.570781087915664</v>
      </c>
      <c r="I70" s="1"/>
      <c r="J70" s="1"/>
      <c r="K70" s="1"/>
    </row>
    <row r="71" spans="1:11" ht="12.75">
      <c r="A71">
        <f t="shared" si="6"/>
        <v>53</v>
      </c>
      <c r="B71" s="1">
        <f t="shared" si="4"/>
        <v>13.57078162983018</v>
      </c>
      <c r="C71" s="1">
        <f t="shared" si="5"/>
        <v>77.459222923806</v>
      </c>
      <c r="D71" s="1">
        <f t="shared" si="3"/>
        <v>13.625164999583262</v>
      </c>
      <c r="I71" s="1"/>
      <c r="J71" s="1"/>
      <c r="K71" s="1"/>
    </row>
    <row r="72" spans="1:11" ht="12.75">
      <c r="A72">
        <f t="shared" si="6"/>
        <v>54</v>
      </c>
      <c r="B72" s="1">
        <f t="shared" si="4"/>
        <v>13.625165536913794</v>
      </c>
      <c r="C72" s="1">
        <f t="shared" si="5"/>
        <v>76.80400561126261</v>
      </c>
      <c r="D72" s="1">
        <f t="shared" si="3"/>
        <v>13.679088884941487</v>
      </c>
      <c r="I72" s="1"/>
      <c r="J72" s="1"/>
      <c r="K72" s="1"/>
    </row>
    <row r="73" spans="1:11" ht="12.75">
      <c r="A73">
        <f t="shared" si="6"/>
        <v>55</v>
      </c>
      <c r="B73" s="1">
        <f t="shared" si="4"/>
        <v>13.67908941772681</v>
      </c>
      <c r="C73" s="1">
        <f t="shared" si="5"/>
        <v>76.15433069522739</v>
      </c>
      <c r="D73" s="1">
        <f t="shared" si="3"/>
        <v>13.732556635291994</v>
      </c>
      <c r="I73" s="1"/>
      <c r="J73" s="1"/>
      <c r="K73" s="1"/>
    </row>
    <row r="74" spans="1:11" ht="12.75">
      <c r="A74">
        <f t="shared" si="6"/>
        <v>56</v>
      </c>
      <c r="B74" s="1">
        <f t="shared" si="4"/>
        <v>13.732557163570558</v>
      </c>
      <c r="C74" s="1">
        <f t="shared" si="5"/>
        <v>75.51015129330192</v>
      </c>
      <c r="D74" s="1">
        <f t="shared" si="3"/>
        <v>13.785572109020427</v>
      </c>
      <c r="I74" s="1"/>
      <c r="J74" s="1"/>
      <c r="K74" s="1"/>
    </row>
    <row r="75" spans="1:11" ht="12.75">
      <c r="A75">
        <f t="shared" si="6"/>
        <v>57</v>
      </c>
      <c r="B75" s="1">
        <f t="shared" si="4"/>
        <v>13.785572632830352</v>
      </c>
      <c r="C75" s="1">
        <f t="shared" si="5"/>
        <v>74.87142091965993</v>
      </c>
      <c r="D75" s="1">
        <f t="shared" si="3"/>
        <v>13.83813913187486</v>
      </c>
      <c r="I75" s="1"/>
      <c r="J75" s="1"/>
      <c r="K75" s="1"/>
    </row>
    <row r="76" spans="1:11" ht="12.75">
      <c r="A76">
        <f t="shared" si="6"/>
        <v>58</v>
      </c>
      <c r="B76" s="1">
        <f t="shared" si="4"/>
        <v>13.838139651253947</v>
      </c>
      <c r="C76" s="1">
        <f t="shared" si="5"/>
        <v>74.23809348169245</v>
      </c>
      <c r="D76" s="1">
        <f t="shared" si="3"/>
        <v>13.890261497241868</v>
      </c>
      <c r="I76" s="1"/>
      <c r="J76" s="1"/>
      <c r="K76" s="1"/>
    </row>
    <row r="77" spans="1:11" ht="12.75">
      <c r="A77">
        <f t="shared" si="6"/>
        <v>59</v>
      </c>
      <c r="B77" s="1">
        <f t="shared" si="4"/>
        <v>13.890262012227595</v>
      </c>
      <c r="C77" s="1">
        <f t="shared" si="5"/>
        <v>73.61012327668193</v>
      </c>
      <c r="D77" s="1">
        <f t="shared" si="3"/>
        <v>13.941942966420275</v>
      </c>
      <c r="I77" s="1"/>
      <c r="J77" s="1"/>
      <c r="K77" s="1"/>
    </row>
    <row r="78" spans="1:11" ht="12.75">
      <c r="A78">
        <f t="shared" si="6"/>
        <v>60</v>
      </c>
      <c r="B78" s="1">
        <f t="shared" si="4"/>
        <v>13.941943477049806</v>
      </c>
      <c r="C78" s="1">
        <f t="shared" si="5"/>
        <v>72.98746498850393</v>
      </c>
      <c r="D78" s="1">
        <f t="shared" si="3"/>
        <v>13.993187268892573</v>
      </c>
      <c r="I78" s="1"/>
      <c r="J78" s="1"/>
      <c r="K78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10.00390625" style="0" customWidth="1"/>
    <col min="5" max="5" width="10.00390625" style="0" customWidth="1"/>
    <col min="7" max="7" width="12.00390625" style="0" bestFit="1" customWidth="1"/>
  </cols>
  <sheetData>
    <row r="1" ht="12.75">
      <c r="A1" s="2" t="s">
        <v>67</v>
      </c>
    </row>
    <row r="2" spans="1:7" ht="12.75">
      <c r="A2" t="s">
        <v>16</v>
      </c>
      <c r="B2">
        <v>25</v>
      </c>
      <c r="E2" t="s">
        <v>66</v>
      </c>
      <c r="F2">
        <v>0.1</v>
      </c>
      <c r="G2" t="s">
        <v>1</v>
      </c>
    </row>
    <row r="3" spans="1:7" ht="12.75">
      <c r="A3" t="s">
        <v>53</v>
      </c>
      <c r="B3">
        <f>36/3600</f>
        <v>0.01</v>
      </c>
      <c r="C3" t="s">
        <v>52</v>
      </c>
      <c r="E3" t="s">
        <v>44</v>
      </c>
      <c r="F3">
        <f>3.14*F2^2/4*B7</f>
        <v>0.0007850000000000001</v>
      </c>
      <c r="G3" t="s">
        <v>45</v>
      </c>
    </row>
    <row r="4" spans="1:7" ht="12.75">
      <c r="A4" t="s">
        <v>17</v>
      </c>
      <c r="B4">
        <f>B3*1.2/$B$2</f>
        <v>0.00048</v>
      </c>
      <c r="C4" t="s">
        <v>2</v>
      </c>
      <c r="E4" t="s">
        <v>50</v>
      </c>
      <c r="F4">
        <f>3.14*B6^2*B7*$B$2</f>
        <v>0.00019625000000000003</v>
      </c>
      <c r="G4" t="s">
        <v>45</v>
      </c>
    </row>
    <row r="5" spans="1:9" ht="12.75">
      <c r="A5" t="s">
        <v>21</v>
      </c>
      <c r="B5" s="3">
        <f>F7</f>
        <v>5.251650000000001</v>
      </c>
      <c r="C5" t="s">
        <v>2</v>
      </c>
      <c r="D5" t="s">
        <v>22</v>
      </c>
      <c r="E5" t="s">
        <v>65</v>
      </c>
      <c r="F5">
        <f>F3-F4</f>
        <v>0.0005887500000000001</v>
      </c>
      <c r="I5" s="3"/>
    </row>
    <row r="6" spans="1:7" ht="12.75">
      <c r="A6" t="s">
        <v>54</v>
      </c>
      <c r="B6">
        <f>5/1000</f>
        <v>0.005</v>
      </c>
      <c r="C6" t="s">
        <v>1</v>
      </c>
      <c r="E6" t="s">
        <v>64</v>
      </c>
      <c r="F6">
        <v>8920</v>
      </c>
      <c r="G6" t="s">
        <v>48</v>
      </c>
    </row>
    <row r="7" spans="1:13" ht="12.75">
      <c r="A7" t="s">
        <v>13</v>
      </c>
      <c r="B7">
        <v>0.1</v>
      </c>
      <c r="C7" t="s">
        <v>1</v>
      </c>
      <c r="E7" t="s">
        <v>63</v>
      </c>
      <c r="F7" s="3">
        <f>F6*F5</f>
        <v>5.251650000000001</v>
      </c>
      <c r="G7" t="s">
        <v>49</v>
      </c>
      <c r="M7" s="3"/>
    </row>
    <row r="8" spans="1:6" ht="12.75">
      <c r="A8" t="s">
        <v>12</v>
      </c>
      <c r="B8">
        <v>100</v>
      </c>
      <c r="C8" t="s">
        <v>6</v>
      </c>
      <c r="E8" t="s">
        <v>62</v>
      </c>
      <c r="F8">
        <v>385</v>
      </c>
    </row>
    <row r="10" spans="1:4" ht="12.75">
      <c r="A10" t="s">
        <v>8</v>
      </c>
      <c r="B10">
        <v>20</v>
      </c>
      <c r="C10" t="s">
        <v>9</v>
      </c>
      <c r="D10" t="s">
        <v>58</v>
      </c>
    </row>
    <row r="11" spans="1:4" ht="12.75">
      <c r="A11" t="s">
        <v>19</v>
      </c>
      <c r="B11">
        <v>10</v>
      </c>
      <c r="C11" t="s">
        <v>9</v>
      </c>
      <c r="D11" t="s">
        <v>55</v>
      </c>
    </row>
    <row r="12" spans="1:3" ht="12.75">
      <c r="A12" t="s">
        <v>10</v>
      </c>
      <c r="B12">
        <v>1004</v>
      </c>
      <c r="C12" t="s">
        <v>24</v>
      </c>
    </row>
    <row r="13" spans="1:4" ht="12.75">
      <c r="A13" t="s">
        <v>20</v>
      </c>
      <c r="B13">
        <v>1</v>
      </c>
      <c r="C13" t="s">
        <v>5</v>
      </c>
      <c r="D13" t="s">
        <v>59</v>
      </c>
    </row>
    <row r="15" spans="1:3" ht="12.75">
      <c r="A15" t="s">
        <v>15</v>
      </c>
      <c r="B15">
        <f>(1/B8)^-1</f>
        <v>100</v>
      </c>
      <c r="C15" t="s">
        <v>23</v>
      </c>
    </row>
    <row r="17" spans="1:4" ht="12.75">
      <c r="A17" t="s">
        <v>18</v>
      </c>
      <c r="B17" t="s">
        <v>14</v>
      </c>
      <c r="C17" t="s">
        <v>25</v>
      </c>
      <c r="D17" t="s">
        <v>75</v>
      </c>
    </row>
    <row r="18" spans="1:11" ht="12.75">
      <c r="A18">
        <v>0</v>
      </c>
      <c r="B18" s="1"/>
      <c r="C18" s="1"/>
      <c r="D18" s="1">
        <f>B11</f>
        <v>10</v>
      </c>
      <c r="I18" s="1"/>
      <c r="J18" s="1"/>
      <c r="K18" s="1"/>
    </row>
    <row r="19" spans="1:11" ht="12.75">
      <c r="A19">
        <v>1</v>
      </c>
      <c r="B19" s="1">
        <f aca="true" t="shared" si="0" ref="B19:B50">D18+($B$10-D18)*EXP(-(6.28*$B$6*$B$2*$B$15*$B$7)/($B$4*$B$12))</f>
        <v>10.00000084289324</v>
      </c>
      <c r="C19" s="1">
        <f aca="true" t="shared" si="1" ref="C19:C50">$B$2*$B$4*$B$12*($B$10-B19)</f>
        <v>120.47998984482224</v>
      </c>
      <c r="D19" s="1">
        <f>D18+C19*$B$13/($B$5*$F$8)</f>
        <v>10.059587946370756</v>
      </c>
      <c r="I19" s="1"/>
      <c r="J19" s="1"/>
      <c r="K19" s="1"/>
    </row>
    <row r="20" spans="1:11" ht="12.75">
      <c r="A20">
        <f aca="true" t="shared" si="2" ref="A20:A51">A19+$B$13</f>
        <v>2</v>
      </c>
      <c r="B20" s="1">
        <f t="shared" si="0"/>
        <v>10.059588784241368</v>
      </c>
      <c r="C20" s="1">
        <f t="shared" si="1"/>
        <v>119.76207432746</v>
      </c>
      <c r="D20" s="1">
        <f aca="true" t="shared" si="3" ref="D20:D78">D19+C20*$B$13/($B$5*$F$8)</f>
        <v>10.118820820406244</v>
      </c>
      <c r="I20" s="1"/>
      <c r="J20" s="1"/>
      <c r="K20" s="1"/>
    </row>
    <row r="21" spans="1:11" ht="12.75">
      <c r="A21">
        <f t="shared" si="2"/>
        <v>3</v>
      </c>
      <c r="B21" s="1">
        <f t="shared" si="0"/>
        <v>10.118821653284156</v>
      </c>
      <c r="C21" s="1">
        <f t="shared" si="1"/>
        <v>119.04843672123249</v>
      </c>
      <c r="D21" s="1">
        <f t="shared" si="3"/>
        <v>10.17770073790959</v>
      </c>
      <c r="I21" s="1"/>
      <c r="J21" s="1"/>
      <c r="K21" s="1"/>
    </row>
    <row r="22" spans="1:11" ht="12.75">
      <c r="A22">
        <f t="shared" si="2"/>
        <v>4</v>
      </c>
      <c r="B22" s="1">
        <f t="shared" si="0"/>
        <v>10.177701565824552</v>
      </c>
      <c r="C22" s="1">
        <f t="shared" si="1"/>
        <v>118.3390515349458</v>
      </c>
      <c r="D22" s="1">
        <f t="shared" si="3"/>
        <v>10.236229802076284</v>
      </c>
      <c r="I22" s="1"/>
      <c r="J22" s="1"/>
      <c r="K22" s="1"/>
    </row>
    <row r="23" spans="1:11" ht="12.75">
      <c r="A23">
        <f t="shared" si="2"/>
        <v>5</v>
      </c>
      <c r="B23" s="1">
        <f t="shared" si="0"/>
        <v>10.236230625057873</v>
      </c>
      <c r="C23" s="1">
        <f t="shared" si="1"/>
        <v>117.63389342930274</v>
      </c>
      <c r="D23" s="1">
        <f t="shared" si="3"/>
        <v>10.29441010356931</v>
      </c>
      <c r="I23" s="1"/>
      <c r="J23" s="1"/>
      <c r="K23" s="1"/>
    </row>
    <row r="24" spans="1:11" ht="12.75">
      <c r="A24">
        <f t="shared" si="2"/>
        <v>6</v>
      </c>
      <c r="B24" s="1">
        <f t="shared" si="0"/>
        <v>10.294410921646922</v>
      </c>
      <c r="C24" s="1">
        <f t="shared" si="1"/>
        <v>116.9329372159979</v>
      </c>
      <c r="D24" s="1">
        <f t="shared" si="3"/>
        <v>10.352243720593817</v>
      </c>
      <c r="I24" s="1"/>
      <c r="J24" s="1"/>
      <c r="K24" s="1"/>
    </row>
    <row r="25" spans="1:11" ht="12.75">
      <c r="A25">
        <f t="shared" si="2"/>
        <v>7</v>
      </c>
      <c r="B25" s="1">
        <f t="shared" si="0"/>
        <v>10.352244533796672</v>
      </c>
      <c r="C25" s="1">
        <f t="shared" si="1"/>
        <v>116.2361578568177</v>
      </c>
      <c r="D25" s="1">
        <f t="shared" si="3"/>
        <v>10.409732718971355</v>
      </c>
      <c r="I25" s="1"/>
      <c r="J25" s="1"/>
      <c r="K25" s="1"/>
    </row>
    <row r="26" spans="1:11" ht="12.75">
      <c r="A26">
        <f t="shared" si="2"/>
        <v>8</v>
      </c>
      <c r="B26" s="1">
        <f t="shared" si="0"/>
        <v>10.4097335273285</v>
      </c>
      <c r="C26" s="1">
        <f t="shared" si="1"/>
        <v>115.54353046274623</v>
      </c>
      <c r="D26" s="1">
        <f t="shared" si="3"/>
        <v>10.46687915221367</v>
      </c>
      <c r="I26" s="1"/>
      <c r="J26" s="1"/>
      <c r="K26" s="1"/>
    </row>
    <row r="27" spans="1:11" ht="12.75">
      <c r="A27">
        <f t="shared" si="2"/>
        <v>9</v>
      </c>
      <c r="B27" s="1">
        <f t="shared" si="0"/>
        <v>10.466879955753981</v>
      </c>
      <c r="C27" s="1">
        <f t="shared" si="1"/>
        <v>114.85503029307603</v>
      </c>
      <c r="D27" s="1">
        <f t="shared" si="3"/>
        <v>10.523685061596053</v>
      </c>
      <c r="I27" s="1"/>
      <c r="J27" s="1"/>
      <c r="K27" s="1"/>
    </row>
    <row r="28" spans="1:11" ht="12.75">
      <c r="A28">
        <f t="shared" si="2"/>
        <v>10</v>
      </c>
      <c r="B28" s="1">
        <f t="shared" si="0"/>
        <v>10.523685860348232</v>
      </c>
      <c r="C28" s="1">
        <f t="shared" si="1"/>
        <v>114.1706327545245</v>
      </c>
      <c r="D28" s="1">
        <f t="shared" si="3"/>
        <v>10.580152476230253</v>
      </c>
      <c r="I28" s="1"/>
      <c r="J28" s="1"/>
      <c r="K28" s="1"/>
    </row>
    <row r="29" spans="1:11" ht="12.75">
      <c r="A29">
        <f t="shared" si="2"/>
        <v>11</v>
      </c>
      <c r="B29" s="1">
        <f t="shared" si="0"/>
        <v>10.580153270222832</v>
      </c>
      <c r="C29" s="1">
        <f t="shared" si="1"/>
        <v>113.49031340035532</v>
      </c>
      <c r="D29" s="1">
        <f t="shared" si="3"/>
        <v>10.636283413136962</v>
      </c>
      <c r="I29" s="1"/>
      <c r="J29" s="1"/>
      <c r="K29" s="1"/>
    </row>
    <row r="30" spans="1:11" ht="12.75">
      <c r="A30">
        <f t="shared" si="2"/>
        <v>12</v>
      </c>
      <c r="B30" s="1">
        <f t="shared" si="0"/>
        <v>10.636284202398302</v>
      </c>
      <c r="C30" s="1">
        <f t="shared" si="1"/>
        <v>112.81404792950525</v>
      </c>
      <c r="D30" s="1">
        <f t="shared" si="3"/>
        <v>10.692079877317857</v>
      </c>
      <c r="I30" s="1"/>
      <c r="J30" s="1"/>
      <c r="K30" s="1"/>
    </row>
    <row r="31" spans="1:11" ht="12.75">
      <c r="A31">
        <f t="shared" si="2"/>
        <v>13</v>
      </c>
      <c r="B31" s="1">
        <f t="shared" si="0"/>
        <v>10.692080661876151</v>
      </c>
      <c r="C31" s="1">
        <f t="shared" si="1"/>
        <v>112.14181218571613</v>
      </c>
      <c r="D31" s="1">
        <f t="shared" si="3"/>
        <v>10.747543861827223</v>
      </c>
      <c r="I31" s="1"/>
      <c r="J31" s="1"/>
      <c r="K31" s="1"/>
    </row>
    <row r="32" spans="1:11" ht="12.75">
      <c r="A32">
        <f t="shared" si="2"/>
        <v>14</v>
      </c>
      <c r="B32" s="1">
        <f t="shared" si="0"/>
        <v>10.747544641710496</v>
      </c>
      <c r="C32" s="1">
        <f t="shared" si="1"/>
        <v>111.47358215667195</v>
      </c>
      <c r="D32" s="1">
        <f t="shared" si="3"/>
        <v>10.802677347843144</v>
      </c>
      <c r="I32" s="1"/>
      <c r="J32" s="1"/>
      <c r="K32" s="1"/>
    </row>
    <row r="33" spans="1:11" ht="12.75">
      <c r="A33">
        <f t="shared" si="2"/>
        <v>15</v>
      </c>
      <c r="B33" s="1">
        <f t="shared" si="0"/>
        <v>10.802678123079252</v>
      </c>
      <c r="C33" s="1">
        <f t="shared" si="1"/>
        <v>110.80933397314118</v>
      </c>
      <c r="D33" s="1">
        <f t="shared" si="3"/>
        <v>10.85748230473827</v>
      </c>
      <c r="I33" s="1"/>
      <c r="J33" s="1"/>
      <c r="K33" s="1"/>
    </row>
    <row r="34" spans="1:11" ht="12.75">
      <c r="A34">
        <f t="shared" si="2"/>
        <v>16</v>
      </c>
      <c r="B34" s="1">
        <f t="shared" si="0"/>
        <v>10.857483075354905</v>
      </c>
      <c r="C34" s="1">
        <f t="shared" si="1"/>
        <v>110.14904390812411</v>
      </c>
      <c r="D34" s="1">
        <f t="shared" si="3"/>
        <v>10.911960690150163</v>
      </c>
      <c r="I34" s="1"/>
      <c r="J34" s="1"/>
      <c r="K34" s="1"/>
    </row>
    <row r="35" spans="1:11" ht="12.75">
      <c r="A35">
        <f t="shared" si="2"/>
        <v>17</v>
      </c>
      <c r="B35" s="1">
        <f t="shared" si="0"/>
        <v>10.911961456174852</v>
      </c>
      <c r="C35" s="1">
        <f t="shared" si="1"/>
        <v>109.49268837600538</v>
      </c>
      <c r="D35" s="1">
        <f t="shared" si="3"/>
        <v>10.96611445005123</v>
      </c>
      <c r="I35" s="1"/>
      <c r="J35" s="1"/>
      <c r="K35" s="1"/>
    </row>
    <row r="36" spans="1:11" ht="12.75">
      <c r="A36">
        <f t="shared" si="2"/>
        <v>18</v>
      </c>
      <c r="B36" s="1">
        <f t="shared" si="0"/>
        <v>10.966115211511335</v>
      </c>
      <c r="C36" s="1">
        <f t="shared" si="1"/>
        <v>108.84024393171144</v>
      </c>
      <c r="D36" s="1">
        <f t="shared" si="3"/>
        <v>11.019945518818218</v>
      </c>
      <c r="I36" s="1"/>
      <c r="J36" s="1"/>
      <c r="K36" s="1"/>
    </row>
    <row r="37" spans="1:11" ht="12.75">
      <c r="A37">
        <f t="shared" si="2"/>
        <v>19</v>
      </c>
      <c r="B37" s="1">
        <f t="shared" si="0"/>
        <v>11.019946275740939</v>
      </c>
      <c r="C37" s="1">
        <f t="shared" si="1"/>
        <v>108.19168726987317</v>
      </c>
      <c r="D37" s="1">
        <f t="shared" si="3"/>
        <v>11.073455819301332</v>
      </c>
      <c r="I37" s="1"/>
      <c r="J37" s="1"/>
      <c r="K37" s="1"/>
    </row>
    <row r="38" spans="1:11" ht="12.75">
      <c r="A38">
        <f t="shared" si="2"/>
        <v>20</v>
      </c>
      <c r="B38" s="1">
        <f t="shared" si="0"/>
        <v>11.073456571713706</v>
      </c>
      <c r="C38" s="1">
        <f t="shared" si="1"/>
        <v>107.54699522399328</v>
      </c>
      <c r="D38" s="1">
        <f t="shared" si="3"/>
        <v>11.126647262892897</v>
      </c>
      <c r="I38" s="1"/>
      <c r="J38" s="1"/>
      <c r="K38" s="1"/>
    </row>
    <row r="39" spans="1:11" ht="12.75">
      <c r="A39">
        <f t="shared" si="2"/>
        <v>21</v>
      </c>
      <c r="B39" s="1">
        <f t="shared" si="0"/>
        <v>11.1266480108218</v>
      </c>
      <c r="C39" s="1">
        <f t="shared" si="1"/>
        <v>106.90614476561896</v>
      </c>
      <c r="D39" s="1">
        <f t="shared" si="3"/>
        <v>11.17952174959565</v>
      </c>
      <c r="I39" s="1"/>
      <c r="J39" s="1"/>
      <c r="K39" s="1"/>
    </row>
    <row r="40" spans="1:11" ht="12.75">
      <c r="A40">
        <f t="shared" si="2"/>
        <v>22</v>
      </c>
      <c r="B40" s="1">
        <f t="shared" si="0"/>
        <v>11.179522493067799</v>
      </c>
      <c r="C40" s="1">
        <f t="shared" si="1"/>
        <v>106.26911300351917</v>
      </c>
      <c r="D40" s="1">
        <f t="shared" si="3"/>
        <v>11.232081168090602</v>
      </c>
      <c r="I40" s="1"/>
      <c r="J40" s="1"/>
      <c r="K40" s="1"/>
    </row>
    <row r="41" spans="1:11" ht="12.75">
      <c r="A41">
        <f t="shared" si="2"/>
        <v>23</v>
      </c>
      <c r="B41" s="1">
        <f t="shared" si="0"/>
        <v>11.232081907132551</v>
      </c>
      <c r="C41" s="1">
        <f t="shared" si="1"/>
        <v>105.63587718286702</v>
      </c>
      <c r="D41" s="1">
        <f t="shared" si="3"/>
        <v>11.284327395804498</v>
      </c>
      <c r="I41" s="1"/>
      <c r="J41" s="1"/>
      <c r="K41" s="1"/>
    </row>
    <row r="42" spans="1:11" ht="12.75">
      <c r="A42">
        <f t="shared" si="2"/>
        <v>24</v>
      </c>
      <c r="B42" s="1">
        <f t="shared" si="0"/>
        <v>11.284328130442649</v>
      </c>
      <c r="C42" s="1">
        <f t="shared" si="1"/>
        <v>105.00641468442697</v>
      </c>
      <c r="D42" s="1">
        <f t="shared" si="3"/>
        <v>11.336262298976884</v>
      </c>
      <c r="I42" s="1"/>
      <c r="J42" s="1"/>
      <c r="K42" s="1"/>
    </row>
    <row r="43" spans="1:11" ht="12.75">
      <c r="A43">
        <f t="shared" si="2"/>
        <v>25</v>
      </c>
      <c r="B43" s="1">
        <f t="shared" si="0"/>
        <v>11.336263029237477</v>
      </c>
      <c r="C43" s="1">
        <f t="shared" si="1"/>
        <v>104.38070302374688</v>
      </c>
      <c r="D43" s="1">
        <f t="shared" si="3"/>
        <v>11.38788773272677</v>
      </c>
      <c r="I43" s="1"/>
      <c r="J43" s="1"/>
      <c r="K43" s="1"/>
    </row>
    <row r="44" spans="1:11" ht="12.75">
      <c r="A44">
        <f t="shared" si="2"/>
        <v>26</v>
      </c>
      <c r="B44" s="1">
        <f t="shared" si="0"/>
        <v>11.387888458635889</v>
      </c>
      <c r="C44" s="1">
        <f t="shared" si="1"/>
        <v>103.75871985035481</v>
      </c>
      <c r="D44" s="1">
        <f t="shared" si="3"/>
        <v>11.43920554111889</v>
      </c>
      <c r="I44" s="1"/>
      <c r="J44" s="1"/>
      <c r="K44" s="1"/>
    </row>
    <row r="45" spans="1:11" ht="12.75">
      <c r="A45">
        <f t="shared" si="2"/>
        <v>27</v>
      </c>
      <c r="B45" s="1">
        <f t="shared" si="0"/>
        <v>11.439206262702466</v>
      </c>
      <c r="C45" s="1">
        <f t="shared" si="1"/>
        <v>103.14044294696069</v>
      </c>
      <c r="D45" s="1">
        <f t="shared" si="3"/>
        <v>11.490217557229577</v>
      </c>
      <c r="I45" s="1"/>
      <c r="J45" s="1"/>
      <c r="K45" s="1"/>
    </row>
    <row r="46" spans="1:11" ht="12.75">
      <c r="A46">
        <f t="shared" si="2"/>
        <v>28</v>
      </c>
      <c r="B46" s="1">
        <f t="shared" si="0"/>
        <v>11.490218274513387</v>
      </c>
      <c r="C46" s="1">
        <f t="shared" si="1"/>
        <v>102.52585022866272</v>
      </c>
      <c r="D46" s="1">
        <f t="shared" si="3"/>
        <v>11.540925603212237</v>
      </c>
      <c r="I46" s="1"/>
      <c r="J46" s="1"/>
      <c r="K46" s="1"/>
    </row>
    <row r="47" spans="1:11" ht="12.75">
      <c r="A47">
        <f t="shared" si="2"/>
        <v>29</v>
      </c>
      <c r="B47" s="1">
        <f t="shared" si="0"/>
        <v>11.5409263162219</v>
      </c>
      <c r="C47" s="1">
        <f t="shared" si="1"/>
        <v>101.91491974215856</v>
      </c>
      <c r="D47" s="1">
        <f t="shared" si="3"/>
        <v>11.591331490362439</v>
      </c>
      <c r="I47" s="1"/>
      <c r="J47" s="1"/>
      <c r="K47" s="1"/>
    </row>
    <row r="48" spans="1:11" ht="12.75">
      <c r="A48">
        <f t="shared" si="2"/>
        <v>30</v>
      </c>
      <c r="B48" s="1">
        <f t="shared" si="0"/>
        <v>11.591332199123423</v>
      </c>
      <c r="C48" s="1">
        <f t="shared" si="1"/>
        <v>101.307629664961</v>
      </c>
      <c r="D48" s="1">
        <f t="shared" si="3"/>
        <v>11.641437019182614</v>
      </c>
      <c r="I48" s="1"/>
      <c r="J48" s="1"/>
      <c r="K48" s="1"/>
    </row>
    <row r="49" spans="1:11" ht="12.75">
      <c r="A49">
        <f t="shared" si="2"/>
        <v>31</v>
      </c>
      <c r="B49" s="1">
        <f t="shared" si="0"/>
        <v>11.641437723720237</v>
      </c>
      <c r="C49" s="1">
        <f t="shared" si="1"/>
        <v>100.70395830461858</v>
      </c>
      <c r="D49" s="1">
        <f t="shared" si="3"/>
        <v>11.691243979446368</v>
      </c>
      <c r="I49" s="1"/>
      <c r="J49" s="1"/>
      <c r="K49" s="1"/>
    </row>
    <row r="50" spans="1:11" ht="12.75">
      <c r="A50">
        <f t="shared" si="2"/>
        <v>32</v>
      </c>
      <c r="B50" s="1">
        <f t="shared" si="0"/>
        <v>11.691244679785795</v>
      </c>
      <c r="C50" s="1">
        <f t="shared" si="1"/>
        <v>100.10388409794075</v>
      </c>
      <c r="D50" s="1">
        <f t="shared" si="3"/>
        <v>11.740754150262411</v>
      </c>
      <c r="I50" s="1"/>
      <c r="J50" s="1"/>
      <c r="K50" s="1"/>
    </row>
    <row r="51" spans="1:11" ht="12.75">
      <c r="A51">
        <f t="shared" si="2"/>
        <v>33</v>
      </c>
      <c r="B51" s="1">
        <f aca="true" t="shared" si="4" ref="B51:B78">D50+($B$10-D50)*EXP(-(6.28*$B$6*$B$2*$B$15*$B$7)/($B$4*$B$12))</f>
        <v>11.74075484642866</v>
      </c>
      <c r="C51" s="1">
        <f aca="true" t="shared" si="5" ref="C51:C82">$B$2*$B$4*$B$12*($B$10-B51)</f>
        <v>99.50738561022752</v>
      </c>
      <c r="D51" s="1">
        <f t="shared" si="3"/>
        <v>11.789969300138116</v>
      </c>
      <c r="I51" s="1"/>
      <c r="J51" s="1"/>
      <c r="K51" s="1"/>
    </row>
    <row r="52" spans="1:11" ht="12.75">
      <c r="A52">
        <f aca="true" t="shared" si="6" ref="A52:A78">A51+$B$13</f>
        <v>34</v>
      </c>
      <c r="B52" s="1">
        <f t="shared" si="4"/>
        <v>11.789969992156053</v>
      </c>
      <c r="C52" s="1">
        <f t="shared" si="5"/>
        <v>98.91444153450388</v>
      </c>
      <c r="D52" s="1">
        <f t="shared" si="3"/>
        <v>11.838891187042679</v>
      </c>
      <c r="I52" s="1"/>
      <c r="J52" s="1"/>
      <c r="K52" s="1"/>
    </row>
    <row r="53" spans="1:11" ht="12.75">
      <c r="A53">
        <f t="shared" si="6"/>
        <v>35</v>
      </c>
      <c r="B53" s="1">
        <f t="shared" si="4"/>
        <v>11.838891874937023</v>
      </c>
      <c r="C53" s="1">
        <f t="shared" si="5"/>
        <v>98.32503069075875</v>
      </c>
      <c r="D53" s="1">
        <f t="shared" si="3"/>
        <v>11.887521558469919</v>
      </c>
      <c r="I53" s="1"/>
      <c r="J53" s="1"/>
      <c r="K53" s="1"/>
    </row>
    <row r="54" spans="1:11" ht="12.75">
      <c r="A54">
        <f t="shared" si="6"/>
        <v>36</v>
      </c>
      <c r="B54" s="1">
        <f t="shared" si="4"/>
        <v>11.887522242265241</v>
      </c>
      <c r="C54" s="1">
        <f t="shared" si="5"/>
        <v>97.73913202518837</v>
      </c>
      <c r="D54" s="1">
        <f t="shared" si="3"/>
        <v>11.9358621515007</v>
      </c>
      <c r="I54" s="1"/>
      <c r="J54" s="1"/>
      <c r="K54" s="1"/>
    </row>
    <row r="55" spans="1:11" ht="12.75">
      <c r="A55">
        <f t="shared" si="6"/>
        <v>37</v>
      </c>
      <c r="B55" s="1">
        <f t="shared" si="4"/>
        <v>11.935862831221428</v>
      </c>
      <c r="C55" s="1">
        <f t="shared" si="5"/>
        <v>97.15672460944424</v>
      </c>
      <c r="D55" s="1">
        <f t="shared" si="3"/>
        <v>11.983914692864976</v>
      </c>
      <c r="I55" s="1"/>
      <c r="J55" s="1"/>
      <c r="K55" s="1"/>
    </row>
    <row r="56" spans="1:11" ht="12.75">
      <c r="A56">
        <f t="shared" si="6"/>
        <v>38</v>
      </c>
      <c r="B56" s="1">
        <f t="shared" si="4"/>
        <v>11.983915368535387</v>
      </c>
      <c r="C56" s="1">
        <f t="shared" si="5"/>
        <v>96.57778763988566</v>
      </c>
      <c r="D56" s="1">
        <f t="shared" si="3"/>
        <v>12.031680899003472</v>
      </c>
      <c r="I56" s="1"/>
      <c r="J56" s="1"/>
      <c r="K56" s="1"/>
    </row>
    <row r="57" spans="1:11" ht="12.75">
      <c r="A57">
        <f t="shared" si="6"/>
        <v>39</v>
      </c>
      <c r="B57" s="1">
        <f t="shared" si="4"/>
        <v>12.031681570647702</v>
      </c>
      <c r="C57" s="1">
        <f t="shared" si="5"/>
        <v>96.00230043683648</v>
      </c>
      <c r="D57" s="1">
        <f t="shared" si="3"/>
        <v>12.079162476128998</v>
      </c>
      <c r="I57" s="1"/>
      <c r="J57" s="1"/>
      <c r="K57" s="1"/>
    </row>
    <row r="58" spans="1:11" ht="12.75">
      <c r="A58">
        <f t="shared" si="6"/>
        <v>40</v>
      </c>
      <c r="B58" s="1">
        <f t="shared" si="4"/>
        <v>12.079163143771037</v>
      </c>
      <c r="C58" s="1">
        <f t="shared" si="5"/>
        <v>95.43024244384654</v>
      </c>
      <c r="D58" s="1">
        <f t="shared" si="3"/>
        <v>12.126361120287386</v>
      </c>
      <c r="I58" s="1"/>
      <c r="J58" s="1"/>
      <c r="K58" s="1"/>
    </row>
    <row r="59" spans="1:11" ht="12.75">
      <c r="A59">
        <f t="shared" si="6"/>
        <v>41</v>
      </c>
      <c r="B59" s="1">
        <f t="shared" si="4"/>
        <v>12.126361783951085</v>
      </c>
      <c r="C59" s="1">
        <f t="shared" si="5"/>
        <v>94.86159322695734</v>
      </c>
      <c r="D59" s="1">
        <f t="shared" si="3"/>
        <v>12.173278517418089</v>
      </c>
      <c r="I59" s="1"/>
      <c r="J59" s="1"/>
      <c r="K59" s="1"/>
    </row>
    <row r="60" spans="1:11" ht="12.75">
      <c r="A60">
        <f t="shared" si="6"/>
        <v>42</v>
      </c>
      <c r="B60" s="1">
        <f t="shared" si="4"/>
        <v>12.173279177127151</v>
      </c>
      <c r="C60" s="1">
        <f t="shared" si="5"/>
        <v>94.29633247397209</v>
      </c>
      <c r="D60" s="1">
        <f t="shared" si="3"/>
        <v>12.219916343414383</v>
      </c>
      <c r="I60" s="1"/>
      <c r="J60" s="1"/>
      <c r="K60" s="1"/>
    </row>
    <row r="61" spans="1:11" ht="12.75">
      <c r="A61">
        <f t="shared" si="6"/>
        <v>43</v>
      </c>
      <c r="B61" s="1">
        <f t="shared" si="4"/>
        <v>12.219916999192375</v>
      </c>
      <c r="C61" s="1">
        <f t="shared" si="5"/>
        <v>93.73443999373028</v>
      </c>
      <c r="D61" s="1">
        <f t="shared" si="3"/>
        <v>12.266276264183244</v>
      </c>
      <c r="I61" s="1"/>
      <c r="J61" s="1"/>
      <c r="K61" s="1"/>
    </row>
    <row r="62" spans="1:11" ht="12.75">
      <c r="A62">
        <f t="shared" si="6"/>
        <v>44</v>
      </c>
      <c r="B62" s="1">
        <f t="shared" si="4"/>
        <v>12.266276916053588</v>
      </c>
      <c r="C62" s="1">
        <f t="shared" si="5"/>
        <v>93.17589571538637</v>
      </c>
      <c r="D62" s="1">
        <f t="shared" si="3"/>
        <v>12.312359935704853</v>
      </c>
      <c r="I62" s="1"/>
      <c r="J62" s="1"/>
      <c r="K62" s="1"/>
    </row>
    <row r="63" spans="1:11" ht="12.75">
      <c r="A63">
        <f t="shared" si="6"/>
        <v>45</v>
      </c>
      <c r="B63" s="1">
        <f t="shared" si="4"/>
        <v>12.312360583690836</v>
      </c>
      <c r="C63" s="1">
        <f t="shared" si="5"/>
        <v>92.62067968769281</v>
      </c>
      <c r="D63" s="1">
        <f t="shared" si="3"/>
        <v>12.358169004091742</v>
      </c>
      <c r="I63" s="1"/>
      <c r="J63" s="1"/>
      <c r="K63" s="1"/>
    </row>
    <row r="64" spans="1:11" ht="12.75">
      <c r="A64">
        <f t="shared" si="6"/>
        <v>46</v>
      </c>
      <c r="B64" s="1">
        <f t="shared" si="4"/>
        <v>12.35816964821651</v>
      </c>
      <c r="C64" s="1">
        <f t="shared" si="5"/>
        <v>92.0687720782875</v>
      </c>
      <c r="D64" s="1">
        <f t="shared" si="3"/>
        <v>12.403705105647598</v>
      </c>
      <c r="I64" s="1"/>
      <c r="J64" s="1"/>
      <c r="K64" s="1"/>
    </row>
    <row r="65" spans="1:11" ht="12.75">
      <c r="A65">
        <f t="shared" si="6"/>
        <v>47</v>
      </c>
      <c r="B65" s="1">
        <f t="shared" si="4"/>
        <v>12.40370574593416</v>
      </c>
      <c r="C65" s="1">
        <f t="shared" si="5"/>
        <v>91.52015317298525</v>
      </c>
      <c r="D65" s="1">
        <f t="shared" si="3"/>
        <v>12.44896986692571</v>
      </c>
      <c r="I65" s="1"/>
      <c r="J65" s="1"/>
      <c r="K65" s="1"/>
    </row>
    <row r="66" spans="1:11" ht="12.75">
      <c r="A66">
        <f t="shared" si="6"/>
        <v>48</v>
      </c>
      <c r="B66" s="1">
        <f t="shared" si="4"/>
        <v>12.448970503396934</v>
      </c>
      <c r="C66" s="1">
        <f t="shared" si="5"/>
        <v>90.97480337507373</v>
      </c>
      <c r="D66" s="1">
        <f t="shared" si="3"/>
        <v>12.493964904787068</v>
      </c>
      <c r="I66" s="1"/>
      <c r="J66" s="1"/>
      <c r="K66" s="1"/>
    </row>
    <row r="67" spans="1:11" ht="12.75">
      <c r="A67">
        <f t="shared" si="6"/>
        <v>49</v>
      </c>
      <c r="B67" s="1">
        <f t="shared" si="4"/>
        <v>12.493965537465693</v>
      </c>
      <c r="C67" s="1">
        <f t="shared" si="5"/>
        <v>90.43270320461333</v>
      </c>
      <c r="D67" s="1">
        <f t="shared" si="3"/>
        <v>12.538691826458125</v>
      </c>
      <c r="I67" s="1"/>
      <c r="J67" s="1"/>
      <c r="K67" s="1"/>
    </row>
    <row r="68" spans="1:11" ht="12.75">
      <c r="A68">
        <f t="shared" si="6"/>
        <v>50</v>
      </c>
      <c r="B68" s="1">
        <f t="shared" si="4"/>
        <v>12.538692455366746</v>
      </c>
      <c r="C68" s="1">
        <f t="shared" si="5"/>
        <v>89.89383329774144</v>
      </c>
      <c r="D68" s="1">
        <f t="shared" si="3"/>
        <v>12.583152229588194</v>
      </c>
      <c r="I68" s="1"/>
      <c r="J68" s="1"/>
      <c r="K68" s="1"/>
    </row>
    <row r="69" spans="1:11" ht="12.75">
      <c r="A69">
        <f t="shared" si="6"/>
        <v>51</v>
      </c>
      <c r="B69" s="1">
        <f t="shared" si="4"/>
        <v>12.583152854749278</v>
      </c>
      <c r="C69" s="1">
        <f t="shared" si="5"/>
        <v>89.3581744059807</v>
      </c>
      <c r="D69" s="1">
        <f t="shared" si="3"/>
        <v>12.62734770230653</v>
      </c>
      <c r="I69" s="1"/>
      <c r="J69" s="1"/>
      <c r="K69" s="1"/>
    </row>
    <row r="70" spans="1:11" ht="12.75">
      <c r="A70">
        <f t="shared" si="6"/>
        <v>52</v>
      </c>
      <c r="B70" s="1">
        <f t="shared" si="4"/>
        <v>12.627348323742407</v>
      </c>
      <c r="C70" s="1">
        <f t="shared" si="5"/>
        <v>88.82570739555149</v>
      </c>
      <c r="D70" s="1">
        <f t="shared" si="3"/>
        <v>12.671279823279049</v>
      </c>
      <c r="I70" s="1"/>
      <c r="J70" s="1"/>
      <c r="K70" s="1"/>
    </row>
    <row r="71" spans="1:11" ht="12.75">
      <c r="A71">
        <f t="shared" si="6"/>
        <v>53</v>
      </c>
      <c r="B71" s="1">
        <f t="shared" si="4"/>
        <v>12.671280441011918</v>
      </c>
      <c r="C71" s="1">
        <f t="shared" si="5"/>
        <v>88.29641324668842</v>
      </c>
      <c r="D71" s="1">
        <f t="shared" si="3"/>
        <v>12.71495016176472</v>
      </c>
      <c r="I71" s="1"/>
      <c r="J71" s="1"/>
      <c r="K71" s="1"/>
    </row>
    <row r="72" spans="1:11" ht="12.75">
      <c r="A72">
        <f t="shared" si="6"/>
        <v>54</v>
      </c>
      <c r="B72" s="1">
        <f t="shared" si="4"/>
        <v>12.714950775816646</v>
      </c>
      <c r="C72" s="1">
        <f t="shared" si="5"/>
        <v>87.77027305296104</v>
      </c>
      <c r="D72" s="1">
        <f t="shared" si="3"/>
        <v>12.758360277671626</v>
      </c>
      <c r="I72" s="1"/>
      <c r="J72" s="1"/>
      <c r="K72" s="1"/>
    </row>
    <row r="73" spans="1:11" ht="12.75">
      <c r="A73">
        <f t="shared" si="6"/>
        <v>55</v>
      </c>
      <c r="B73" s="1">
        <f t="shared" si="4"/>
        <v>12.758360888064542</v>
      </c>
      <c r="C73" s="1">
        <f t="shared" si="5"/>
        <v>87.2472680205984</v>
      </c>
      <c r="D73" s="1">
        <f t="shared" si="3"/>
        <v>12.80151172161267</v>
      </c>
      <c r="I73" s="1"/>
      <c r="J73" s="1"/>
      <c r="K73" s="1"/>
    </row>
    <row r="74" spans="1:11" ht="12.75">
      <c r="A74">
        <f t="shared" si="6"/>
        <v>56</v>
      </c>
      <c r="B74" s="1">
        <f t="shared" si="4"/>
        <v>12.80151232836838</v>
      </c>
      <c r="C74" s="1">
        <f t="shared" si="5"/>
        <v>86.72737946781776</v>
      </c>
      <c r="D74" s="1">
        <f t="shared" si="3"/>
        <v>12.844406034960976</v>
      </c>
      <c r="I74" s="1"/>
      <c r="J74" s="1"/>
      <c r="K74" s="1"/>
    </row>
    <row r="75" spans="1:11" ht="12.75">
      <c r="A75">
        <f t="shared" si="6"/>
        <v>57</v>
      </c>
      <c r="B75" s="1">
        <f t="shared" si="4"/>
        <v>12.844406638101153</v>
      </c>
      <c r="C75" s="1">
        <f t="shared" si="5"/>
        <v>86.2105888241573</v>
      </c>
      <c r="D75" s="1">
        <f t="shared" si="3"/>
        <v>12.887044749904941</v>
      </c>
      <c r="I75" s="1"/>
      <c r="J75" s="1"/>
      <c r="K75" s="1"/>
    </row>
    <row r="76" spans="1:11" ht="12.75">
      <c r="A76">
        <f t="shared" si="6"/>
        <v>58</v>
      </c>
      <c r="B76" s="1">
        <f t="shared" si="4"/>
        <v>12.88704534945113</v>
      </c>
      <c r="C76" s="1">
        <f t="shared" si="5"/>
        <v>85.69687762981279</v>
      </c>
      <c r="D76" s="1">
        <f t="shared" si="3"/>
        <v>12.929429389502966</v>
      </c>
      <c r="I76" s="1"/>
      <c r="J76" s="1"/>
      <c r="K76" s="1"/>
    </row>
    <row r="77" spans="1:11" ht="12.75">
      <c r="A77">
        <f t="shared" si="6"/>
        <v>59</v>
      </c>
      <c r="B77" s="1">
        <f t="shared" si="4"/>
        <v>12.929429985476583</v>
      </c>
      <c r="C77" s="1">
        <f t="shared" si="5"/>
        <v>85.18622753497813</v>
      </c>
      <c r="D77" s="1">
        <f t="shared" si="3"/>
        <v>12.97156146773786</v>
      </c>
      <c r="I77" s="1"/>
      <c r="J77" s="1"/>
      <c r="K77" s="1"/>
    </row>
    <row r="78" spans="1:11" ht="12.75">
      <c r="A78">
        <f t="shared" si="6"/>
        <v>60</v>
      </c>
      <c r="B78" s="1">
        <f t="shared" si="4"/>
        <v>12.971562060160192</v>
      </c>
      <c r="C78" s="1">
        <f t="shared" si="5"/>
        <v>84.67862029919</v>
      </c>
      <c r="D78" s="1">
        <f t="shared" si="3"/>
        <v>13.01344248957092</v>
      </c>
      <c r="I78" s="1"/>
      <c r="J78" s="1"/>
      <c r="K78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8"/>
  <sheetViews>
    <sheetView zoomScale="120" zoomScaleNormal="120" zoomScalePageLayoutView="0" workbookViewId="0" topLeftCell="A1">
      <selection activeCell="J21" sqref="J21"/>
    </sheetView>
  </sheetViews>
  <sheetFormatPr defaultColWidth="9.140625" defaultRowHeight="12.75"/>
  <cols>
    <col min="1" max="1" width="10.28125" style="0" customWidth="1"/>
    <col min="2" max="2" width="6.7109375" style="0" customWidth="1"/>
    <col min="3" max="3" width="7.57421875" style="0" customWidth="1"/>
    <col min="4" max="4" width="7.7109375" style="0" customWidth="1"/>
    <col min="5" max="5" width="8.140625" style="0" customWidth="1"/>
    <col min="6" max="6" width="8.7109375" style="0" customWidth="1"/>
    <col min="7" max="7" width="6.421875" style="0" customWidth="1"/>
  </cols>
  <sheetData>
    <row r="1" ht="12.75">
      <c r="A1" s="2" t="s">
        <v>69</v>
      </c>
    </row>
    <row r="2" spans="1:8" ht="12.75">
      <c r="A2" t="s">
        <v>16</v>
      </c>
      <c r="B2">
        <v>25</v>
      </c>
      <c r="E2" t="s">
        <v>68</v>
      </c>
      <c r="F2">
        <v>0.1</v>
      </c>
      <c r="G2" t="s">
        <v>1</v>
      </c>
      <c r="H2" t="s">
        <v>71</v>
      </c>
    </row>
    <row r="3" spans="1:8" ht="12.75">
      <c r="A3" t="s">
        <v>53</v>
      </c>
      <c r="B3">
        <f>36/3600</f>
        <v>0.01</v>
      </c>
      <c r="C3" t="s">
        <v>52</v>
      </c>
      <c r="E3" t="s">
        <v>44</v>
      </c>
      <c r="F3">
        <f>3.14*F2^2/4*B7</f>
        <v>0.0007850000000000001</v>
      </c>
      <c r="G3" t="s">
        <v>45</v>
      </c>
      <c r="H3" t="s">
        <v>72</v>
      </c>
    </row>
    <row r="4" spans="1:8" ht="12.75">
      <c r="A4" t="s">
        <v>17</v>
      </c>
      <c r="B4">
        <f>B3*1.2/$B$2</f>
        <v>0.00048</v>
      </c>
      <c r="C4" t="s">
        <v>2</v>
      </c>
      <c r="E4" t="s">
        <v>50</v>
      </c>
      <c r="F4">
        <f>3.14*B6^2*B7*$B$2</f>
        <v>0.00019625000000000003</v>
      </c>
      <c r="G4" t="s">
        <v>45</v>
      </c>
      <c r="H4" t="s">
        <v>73</v>
      </c>
    </row>
    <row r="5" spans="1:9" ht="12.75">
      <c r="A5" t="s">
        <v>21</v>
      </c>
      <c r="B5" s="3">
        <f>F7</f>
        <v>1.8545625000000003</v>
      </c>
      <c r="C5" t="s">
        <v>2</v>
      </c>
      <c r="E5" t="s">
        <v>84</v>
      </c>
      <c r="F5">
        <f>F3-F4</f>
        <v>0.0005887500000000001</v>
      </c>
      <c r="H5" t="s">
        <v>74</v>
      </c>
      <c r="I5" s="3"/>
    </row>
    <row r="6" spans="1:7" ht="12.75">
      <c r="A6" t="s">
        <v>54</v>
      </c>
      <c r="B6">
        <f>5/1000</f>
        <v>0.005</v>
      </c>
      <c r="C6" t="s">
        <v>1</v>
      </c>
      <c r="E6" t="s">
        <v>47</v>
      </c>
      <c r="F6">
        <v>3150</v>
      </c>
      <c r="G6" t="s">
        <v>48</v>
      </c>
    </row>
    <row r="7" spans="1:13" ht="12.75">
      <c r="A7" t="s">
        <v>13</v>
      </c>
      <c r="B7">
        <v>0.1</v>
      </c>
      <c r="C7" t="s">
        <v>1</v>
      </c>
      <c r="E7" t="s">
        <v>46</v>
      </c>
      <c r="F7" s="3">
        <f>F6*F5</f>
        <v>1.8545625000000003</v>
      </c>
      <c r="G7" t="s">
        <v>49</v>
      </c>
      <c r="H7" t="s">
        <v>76</v>
      </c>
      <c r="M7" s="3"/>
    </row>
    <row r="8" spans="1:7" ht="12.75">
      <c r="A8" t="s">
        <v>12</v>
      </c>
      <c r="B8">
        <v>100</v>
      </c>
      <c r="C8" t="s">
        <v>6</v>
      </c>
      <c r="E8" t="s">
        <v>83</v>
      </c>
      <c r="F8">
        <v>740</v>
      </c>
      <c r="G8" t="s">
        <v>70</v>
      </c>
    </row>
    <row r="9" ht="12.75">
      <c r="H9" t="s">
        <v>77</v>
      </c>
    </row>
    <row r="10" spans="1:8" ht="12.75">
      <c r="A10" t="s">
        <v>8</v>
      </c>
      <c r="B10">
        <v>20</v>
      </c>
      <c r="C10" t="s">
        <v>9</v>
      </c>
      <c r="D10" t="s">
        <v>58</v>
      </c>
      <c r="H10" s="4" t="s">
        <v>78</v>
      </c>
    </row>
    <row r="11" spans="1:4" ht="12.75">
      <c r="A11" t="s">
        <v>19</v>
      </c>
      <c r="B11">
        <v>10</v>
      </c>
      <c r="C11" t="s">
        <v>9</v>
      </c>
      <c r="D11" t="s">
        <v>55</v>
      </c>
    </row>
    <row r="12" spans="1:3" ht="12.75">
      <c r="A12" t="s">
        <v>10</v>
      </c>
      <c r="B12">
        <v>1004</v>
      </c>
      <c r="C12" t="s">
        <v>24</v>
      </c>
    </row>
    <row r="13" spans="1:8" ht="12.75">
      <c r="A13" t="s">
        <v>20</v>
      </c>
      <c r="B13">
        <v>1</v>
      </c>
      <c r="C13" t="s">
        <v>5</v>
      </c>
      <c r="D13" t="s">
        <v>59</v>
      </c>
      <c r="H13" t="s">
        <v>79</v>
      </c>
    </row>
    <row r="14" ht="12.75">
      <c r="H14" s="4" t="s">
        <v>80</v>
      </c>
    </row>
    <row r="15" spans="1:3" ht="12.75">
      <c r="A15" t="s">
        <v>15</v>
      </c>
      <c r="B15">
        <f>(1/B8)^-1</f>
        <v>100</v>
      </c>
      <c r="C15" t="s">
        <v>23</v>
      </c>
    </row>
    <row r="17" spans="1:8" ht="12.75">
      <c r="A17" t="s">
        <v>18</v>
      </c>
      <c r="B17" t="s">
        <v>14</v>
      </c>
      <c r="C17" t="s">
        <v>25</v>
      </c>
      <c r="D17" t="s">
        <v>75</v>
      </c>
      <c r="H17" t="s">
        <v>81</v>
      </c>
    </row>
    <row r="18" spans="1:11" ht="12.75">
      <c r="A18">
        <v>0</v>
      </c>
      <c r="B18" s="1"/>
      <c r="C18" s="1"/>
      <c r="D18" s="1">
        <f>B11</f>
        <v>10</v>
      </c>
      <c r="H18" s="4" t="s">
        <v>82</v>
      </c>
      <c r="K18" s="1"/>
    </row>
    <row r="19" spans="1:11" ht="12.75">
      <c r="A19">
        <v>1</v>
      </c>
      <c r="B19" s="1">
        <f aca="true" t="shared" si="0" ref="B19:B50">D18+($B$10-D18)*EXP(-(6.28*$B$6*$B$2*$B$15*$B$7)/($B$4*$B$12))</f>
        <v>10.00000084289324</v>
      </c>
      <c r="C19" s="1">
        <f aca="true" t="shared" si="1" ref="C19:C50">$B$2*$B$4*$B$12*($B$10-B19)</f>
        <v>120.47998984482224</v>
      </c>
      <c r="D19" s="1">
        <f>D18+C19*$B$13/($B$5*$F$8)</f>
        <v>10.087789328797276</v>
      </c>
      <c r="I19" s="1"/>
      <c r="J19" s="1"/>
      <c r="K19" s="1"/>
    </row>
    <row r="20" spans="1:11" ht="12.75">
      <c r="A20">
        <f aca="true" t="shared" si="2" ref="A20:A51">A19+$B$13</f>
        <v>2</v>
      </c>
      <c r="B20" s="1">
        <f t="shared" si="0"/>
        <v>10.087790164290812</v>
      </c>
      <c r="C20" s="1">
        <f t="shared" si="1"/>
        <v>119.4223041006243</v>
      </c>
      <c r="D20" s="1">
        <f aca="true" t="shared" si="3" ref="D20:D78">D19+C20*$B$13/($B$5*$F$8)</f>
        <v>10.174807960969485</v>
      </c>
      <c r="I20" s="1"/>
      <c r="J20" s="1"/>
      <c r="K20" s="1"/>
    </row>
    <row r="21" spans="1:11" ht="12.75">
      <c r="A21">
        <f t="shared" si="2"/>
        <v>3</v>
      </c>
      <c r="B21" s="1">
        <f t="shared" si="0"/>
        <v>10.17480878912828</v>
      </c>
      <c r="C21" s="1">
        <f t="shared" si="1"/>
        <v>118.37390370858249</v>
      </c>
      <c r="D21" s="1">
        <f t="shared" si="3"/>
        <v>10.261062662410568</v>
      </c>
      <c r="I21" s="1"/>
      <c r="J21" s="1"/>
      <c r="K21" s="1"/>
    </row>
    <row r="22" spans="1:11" ht="12.75">
      <c r="A22">
        <f t="shared" si="2"/>
        <v>4</v>
      </c>
      <c r="B22" s="1">
        <f t="shared" si="0"/>
        <v>10.261063483299012</v>
      </c>
      <c r="C22" s="1">
        <f t="shared" si="1"/>
        <v>117.33470715321351</v>
      </c>
      <c r="D22" s="1">
        <f t="shared" si="3"/>
        <v>10.346560139617138</v>
      </c>
      <c r="I22" s="1"/>
      <c r="J22" s="1"/>
      <c r="K22" s="1"/>
    </row>
    <row r="23" spans="1:11" ht="12.75">
      <c r="A23">
        <f t="shared" si="2"/>
        <v>5</v>
      </c>
      <c r="B23" s="1">
        <f t="shared" si="0"/>
        <v>10.346560953299056</v>
      </c>
      <c r="C23" s="1">
        <f t="shared" si="1"/>
        <v>116.30463363465297</v>
      </c>
      <c r="D23" s="1">
        <f t="shared" si="3"/>
        <v>10.431307040209925</v>
      </c>
      <c r="I23" s="1"/>
      <c r="J23" s="1"/>
      <c r="K23" s="1"/>
    </row>
    <row r="24" spans="1:11" ht="12.75">
      <c r="A24">
        <f t="shared" si="2"/>
        <v>6</v>
      </c>
      <c r="B24" s="1">
        <f t="shared" si="0"/>
        <v>10.431307846748584</v>
      </c>
      <c r="C24" s="1">
        <f t="shared" si="1"/>
        <v>115.28360306237306</v>
      </c>
      <c r="D24" s="1">
        <f t="shared" si="3"/>
        <v>10.515309953450643</v>
      </c>
      <c r="I24" s="1"/>
      <c r="J24" s="1"/>
      <c r="K24" s="1"/>
    </row>
    <row r="25" spans="1:11" ht="12.75">
      <c r="A25">
        <f t="shared" si="2"/>
        <v>7</v>
      </c>
      <c r="B25" s="1">
        <f t="shared" si="0"/>
        <v>10.515310752908755</v>
      </c>
      <c r="C25" s="1">
        <f t="shared" si="1"/>
        <v>114.27153604895531</v>
      </c>
      <c r="D25" s="1">
        <f t="shared" si="3"/>
        <v>10.59857541075432</v>
      </c>
      <c r="I25" s="1"/>
      <c r="J25" s="1"/>
      <c r="K25" s="1"/>
    </row>
    <row r="26" spans="1:11" ht="12.75">
      <c r="A26">
        <f t="shared" si="2"/>
        <v>8</v>
      </c>
      <c r="B26" s="1">
        <f t="shared" si="0"/>
        <v>10.598576203194042</v>
      </c>
      <c r="C26" s="1">
        <f t="shared" si="1"/>
        <v>113.26835390391818</v>
      </c>
      <c r="D26" s="1">
        <f t="shared" si="3"/>
        <v>10.681109886197127</v>
      </c>
      <c r="I26" s="1"/>
      <c r="J26" s="1"/>
      <c r="K26" s="1"/>
    </row>
    <row r="27" spans="1:11" ht="12.75">
      <c r="A27">
        <f t="shared" si="2"/>
        <v>9</v>
      </c>
      <c r="B27" s="1">
        <f t="shared" si="0"/>
        <v>10.681110671680074</v>
      </c>
      <c r="C27" s="1">
        <f t="shared" si="1"/>
        <v>112.27397862759847</v>
      </c>
      <c r="D27" s="1">
        <f t="shared" si="3"/>
        <v>10.76291979701976</v>
      </c>
      <c r="I27" s="1"/>
      <c r="J27" s="1"/>
      <c r="K27" s="1"/>
    </row>
    <row r="28" spans="1:11" ht="12.75">
      <c r="A28">
        <f t="shared" si="2"/>
        <v>10</v>
      </c>
      <c r="B28" s="1">
        <f t="shared" si="0"/>
        <v>10.762920575607005</v>
      </c>
      <c r="C28" s="1">
        <f t="shared" si="1"/>
        <v>111.2883329050868</v>
      </c>
      <c r="D28" s="1">
        <f t="shared" si="3"/>
        <v>10.844011504126385</v>
      </c>
      <c r="I28" s="1"/>
      <c r="J28" s="1"/>
      <c r="K28" s="1"/>
    </row>
    <row r="29" spans="1:11" ht="12.75">
      <c r="A29">
        <f t="shared" si="2"/>
        <v>11</v>
      </c>
      <c r="B29" s="1">
        <f t="shared" si="0"/>
        <v>10.844012275878464</v>
      </c>
      <c r="C29" s="1">
        <f t="shared" si="1"/>
        <v>110.31134010021626</v>
      </c>
      <c r="D29" s="1">
        <f t="shared" si="3"/>
        <v>10.924391312579218</v>
      </c>
      <c r="I29" s="1"/>
      <c r="J29" s="1"/>
      <c r="K29" s="1"/>
    </row>
    <row r="30" spans="1:11" ht="12.75">
      <c r="A30">
        <f t="shared" si="2"/>
        <v>12</v>
      </c>
      <c r="B30" s="1">
        <f t="shared" si="0"/>
        <v>10.924392077556139</v>
      </c>
      <c r="C30" s="1">
        <f t="shared" si="1"/>
        <v>109.34292424960364</v>
      </c>
      <c r="D30" s="1">
        <f t="shared" si="3"/>
        <v>11.004065472088756</v>
      </c>
      <c r="I30" s="1"/>
      <c r="J30" s="1"/>
      <c r="K30" s="1"/>
    </row>
    <row r="31" spans="1:11" ht="12.75">
      <c r="A31">
        <f t="shared" si="2"/>
        <v>13</v>
      </c>
      <c r="B31" s="1">
        <f t="shared" si="0"/>
        <v>11.004066230349995</v>
      </c>
      <c r="C31" s="1">
        <f t="shared" si="1"/>
        <v>108.38301005674326</v>
      </c>
      <c r="D31" s="1">
        <f t="shared" si="3"/>
        <v>11.083040177499713</v>
      </c>
      <c r="I31" s="1"/>
      <c r="J31" s="1"/>
      <c r="K31" s="1"/>
    </row>
    <row r="32" spans="1:11" ht="12.75">
      <c r="A32">
        <f t="shared" si="2"/>
        <v>14</v>
      </c>
      <c r="B32" s="1">
        <f t="shared" si="0"/>
        <v>11.083040929104227</v>
      </c>
      <c r="C32" s="1">
        <f t="shared" si="1"/>
        <v>107.43152288615228</v>
      </c>
      <c r="D32" s="1">
        <f t="shared" si="3"/>
        <v>11.16132156927267</v>
      </c>
      <c r="I32" s="1"/>
      <c r="J32" s="1"/>
      <c r="K32" s="1"/>
    </row>
    <row r="33" spans="1:11" ht="12.75">
      <c r="A33">
        <f t="shared" si="2"/>
        <v>15</v>
      </c>
      <c r="B33" s="1">
        <f t="shared" si="0"/>
        <v>11.1613223142789</v>
      </c>
      <c r="C33" s="1">
        <f t="shared" si="1"/>
        <v>106.48838875756782</v>
      </c>
      <c r="D33" s="1">
        <f t="shared" si="3"/>
        <v>11.238915733961521</v>
      </c>
      <c r="I33" s="1"/>
      <c r="J33" s="1"/>
      <c r="K33" s="1"/>
    </row>
    <row r="34" spans="1:11" ht="12.75">
      <c r="A34">
        <f t="shared" si="2"/>
        <v>16</v>
      </c>
      <c r="B34" s="1">
        <f t="shared" si="0"/>
        <v>11.238916472427391</v>
      </c>
      <c r="C34" s="1">
        <f t="shared" si="1"/>
        <v>105.55353434019479</v>
      </c>
      <c r="D34" s="1">
        <f t="shared" si="3"/>
        <v>11.31582870468671</v>
      </c>
      <c r="I34" s="1"/>
      <c r="J34" s="1"/>
      <c r="K34" s="1"/>
    </row>
    <row r="35" spans="1:11" ht="12.75">
      <c r="A35">
        <f t="shared" si="2"/>
        <v>17</v>
      </c>
      <c r="B35" s="1">
        <f t="shared" si="0"/>
        <v>11.315829436669638</v>
      </c>
      <c r="C35" s="1">
        <f t="shared" si="1"/>
        <v>104.6268869470042</v>
      </c>
      <c r="D35" s="1">
        <f t="shared" si="3"/>
        <v>11.392066461604323</v>
      </c>
      <c r="I35" s="1"/>
      <c r="J35" s="1"/>
      <c r="K35" s="1"/>
    </row>
    <row r="36" spans="1:11" ht="12.75">
      <c r="A36">
        <f t="shared" si="2"/>
        <v>18</v>
      </c>
      <c r="B36" s="1">
        <f t="shared" si="0"/>
        <v>11.39206718716122</v>
      </c>
      <c r="C36" s="1">
        <f t="shared" si="1"/>
        <v>103.70837452908161</v>
      </c>
      <c r="D36" s="1">
        <f t="shared" si="3"/>
        <v>11.467634932371054</v>
      </c>
      <c r="I36" s="1"/>
      <c r="J36" s="1"/>
      <c r="K36" s="1"/>
    </row>
    <row r="37" spans="1:11" ht="12.75">
      <c r="A37">
        <f t="shared" si="2"/>
        <v>19</v>
      </c>
      <c r="B37" s="1">
        <f t="shared" si="0"/>
        <v>11.467635651558336</v>
      </c>
      <c r="C37" s="1">
        <f t="shared" si="1"/>
        <v>102.79792567002517</v>
      </c>
      <c r="D37" s="1">
        <f t="shared" si="3"/>
        <v>11.5425399926051</v>
      </c>
      <c r="I37" s="1"/>
      <c r="J37" s="1"/>
      <c r="K37" s="1"/>
    </row>
    <row r="38" spans="1:11" ht="12.75">
      <c r="A38">
        <f t="shared" si="2"/>
        <v>20</v>
      </c>
      <c r="B38" s="1">
        <f t="shared" si="0"/>
        <v>11.542540705478686</v>
      </c>
      <c r="C38" s="1">
        <f t="shared" si="1"/>
        <v>101.8954695803928</v>
      </c>
      <c r="D38" s="1">
        <f t="shared" si="3"/>
        <v>11.616787466343</v>
      </c>
      <c r="I38" s="1"/>
      <c r="J38" s="1"/>
      <c r="K38" s="1"/>
    </row>
    <row r="39" spans="1:11" ht="12.75">
      <c r="A39">
        <f t="shared" si="2"/>
        <v>21</v>
      </c>
      <c r="B39" s="1">
        <f t="shared" si="0"/>
        <v>11.616788172958318</v>
      </c>
      <c r="C39" s="1">
        <f t="shared" si="1"/>
        <v>101.00093609219819</v>
      </c>
      <c r="D39" s="1">
        <f t="shared" si="3"/>
        <v>11.690383126492465</v>
      </c>
      <c r="I39" s="1"/>
      <c r="J39" s="1"/>
      <c r="K39" s="1"/>
    </row>
    <row r="40" spans="1:11" ht="12.75">
      <c r="A40">
        <f t="shared" si="2"/>
        <v>22</v>
      </c>
      <c r="B40" s="1">
        <f t="shared" si="0"/>
        <v>11.690383826904453</v>
      </c>
      <c r="C40" s="1">
        <f t="shared" si="1"/>
        <v>100.11425565345515</v>
      </c>
      <c r="D40" s="1">
        <f t="shared" si="3"/>
        <v>11.763332695281239</v>
      </c>
      <c r="I40" s="1"/>
      <c r="J40" s="1"/>
      <c r="K40" s="1"/>
    </row>
    <row r="41" spans="1:11" ht="12.75">
      <c r="A41">
        <f t="shared" si="2"/>
        <v>23</v>
      </c>
      <c r="B41" s="1">
        <f t="shared" si="0"/>
        <v>11.763333389544357</v>
      </c>
      <c r="C41" s="1">
        <f t="shared" si="1"/>
        <v>99.23535932276958</v>
      </c>
      <c r="D41" s="1">
        <f t="shared" si="3"/>
        <v>11.835641844702012</v>
      </c>
      <c r="I41" s="1"/>
      <c r="J41" s="1"/>
      <c r="K41" s="1"/>
    </row>
    <row r="42" spans="1:11" ht="12.75">
      <c r="A42">
        <f t="shared" si="2"/>
        <v>24</v>
      </c>
      <c r="B42" s="1">
        <f t="shared" si="0"/>
        <v>11.83564253287024</v>
      </c>
      <c r="C42" s="1">
        <f t="shared" si="1"/>
        <v>98.36417876397934</v>
      </c>
      <c r="D42" s="1">
        <f t="shared" si="3"/>
        <v>11.90731619695343</v>
      </c>
      <c r="I42" s="1"/>
      <c r="J42" s="1"/>
      <c r="K42" s="1"/>
    </row>
    <row r="43" spans="1:11" ht="12.75">
      <c r="A43">
        <f t="shared" si="2"/>
        <v>25</v>
      </c>
      <c r="B43" s="1">
        <f t="shared" si="0"/>
        <v>11.907316879080275</v>
      </c>
      <c r="C43" s="1">
        <f t="shared" si="1"/>
        <v>97.50064624084085</v>
      </c>
      <c r="D43" s="1">
        <f t="shared" si="3"/>
        <v>11.978361324877234</v>
      </c>
      <c r="I43" s="1"/>
      <c r="J43" s="1"/>
      <c r="K43" s="1"/>
    </row>
    <row r="44" spans="1:11" ht="12.75">
      <c r="A44">
        <f t="shared" si="2"/>
        <v>26</v>
      </c>
      <c r="B44" s="1">
        <f t="shared" si="0"/>
        <v>11.978362001015734</v>
      </c>
      <c r="C44" s="1">
        <f t="shared" si="1"/>
        <v>96.64469461176243</v>
      </c>
      <c r="D44" s="1">
        <f t="shared" si="3"/>
        <v>12.048782752391563</v>
      </c>
      <c r="I44" s="1"/>
      <c r="J44" s="1"/>
      <c r="K44" s="1"/>
    </row>
    <row r="45" spans="1:11" ht="12.75">
      <c r="A45">
        <f t="shared" si="2"/>
        <v>27</v>
      </c>
      <c r="B45" s="1">
        <f t="shared" si="0"/>
        <v>12.048783422594289</v>
      </c>
      <c r="C45" s="1">
        <f t="shared" si="1"/>
        <v>95.796257324584</v>
      </c>
      <c r="D45" s="1">
        <f t="shared" si="3"/>
        <v>12.11858595492045</v>
      </c>
      <c r="I45" s="1"/>
      <c r="J45" s="1"/>
      <c r="K45" s="1"/>
    </row>
    <row r="46" spans="1:11" ht="12.75">
      <c r="A46">
        <f t="shared" si="2"/>
        <v>28</v>
      </c>
      <c r="B46" s="1">
        <f t="shared" si="0"/>
        <v>12.118586619239512</v>
      </c>
      <c r="C46" s="1">
        <f t="shared" si="1"/>
        <v>94.95526841140236</v>
      </c>
      <c r="D46" s="1">
        <f t="shared" si="3"/>
        <v>12.187776359819546</v>
      </c>
      <c r="I46" s="1"/>
      <c r="J46" s="1"/>
      <c r="K46" s="1"/>
    </row>
    <row r="47" spans="1:11" ht="12.75">
      <c r="A47">
        <f t="shared" si="2"/>
        <v>29</v>
      </c>
      <c r="B47" s="1">
        <f t="shared" si="0"/>
        <v>12.187777018306594</v>
      </c>
      <c r="C47" s="1">
        <f t="shared" si="1"/>
        <v>94.12166248344215</v>
      </c>
      <c r="D47" s="1">
        <f t="shared" si="3"/>
        <v>12.256359346798112</v>
      </c>
      <c r="I47" s="1"/>
      <c r="J47" s="1"/>
      <c r="K47" s="1"/>
    </row>
    <row r="48" spans="1:11" ht="12.75">
      <c r="A48">
        <f t="shared" si="2"/>
        <v>30</v>
      </c>
      <c r="B48" s="1">
        <f t="shared" si="0"/>
        <v>12.256359999504348</v>
      </c>
      <c r="C48" s="1">
        <f t="shared" si="1"/>
        <v>93.29537472597163</v>
      </c>
      <c r="D48" s="1">
        <f t="shared" si="3"/>
        <v>12.3243402483373</v>
      </c>
      <c r="I48" s="1"/>
      <c r="J48" s="1"/>
      <c r="K48" s="1"/>
    </row>
    <row r="49" spans="1:11" ht="12.75">
      <c r="A49">
        <f t="shared" si="2"/>
        <v>31</v>
      </c>
      <c r="B49" s="1">
        <f t="shared" si="0"/>
        <v>12.32434089531347</v>
      </c>
      <c r="C49" s="1">
        <f t="shared" si="1"/>
        <v>92.4763408932633</v>
      </c>
      <c r="D49" s="1">
        <f t="shared" si="3"/>
        <v>12.391724350104774</v>
      </c>
      <c r="I49" s="1"/>
      <c r="J49" s="1"/>
      <c r="K49" s="1"/>
    </row>
    <row r="50" spans="1:11" ht="12.75">
      <c r="A50">
        <f t="shared" si="2"/>
        <v>32</v>
      </c>
      <c r="B50" s="1">
        <f t="shared" si="0"/>
        <v>12.391724991401183</v>
      </c>
      <c r="C50" s="1">
        <f t="shared" si="1"/>
        <v>91.66449730359854</v>
      </c>
      <c r="D50" s="1">
        <f t="shared" si="3"/>
        <v>12.458516891365669</v>
      </c>
      <c r="I50" s="1"/>
      <c r="J50" s="1"/>
      <c r="K50" s="1"/>
    </row>
    <row r="51" spans="1:11" ht="12.75">
      <c r="A51">
        <f t="shared" si="2"/>
        <v>33</v>
      </c>
      <c r="B51" s="1">
        <f aca="true" t="shared" si="4" ref="B51:B78">D50+($B$10-D50)*EXP(-(6.28*$B$6*$B$2*$B$15*$B$7)/($B$4*$B$12))</f>
        <v>12.458517527032182</v>
      </c>
      <c r="C51" s="1">
        <f aca="true" t="shared" si="5" ref="C51:C82">$B$2*$B$4*$B$12*($B$10-B51)</f>
        <v>90.85978083431627</v>
      </c>
      <c r="D51" s="1">
        <f t="shared" si="3"/>
        <v>12.524723065389969</v>
      </c>
      <c r="I51" s="1"/>
      <c r="J51" s="1"/>
      <c r="K51" s="1"/>
    </row>
    <row r="52" spans="1:11" ht="12.75">
      <c r="A52">
        <f aca="true" t="shared" si="6" ref="A52:A78">A51+$B$13</f>
        <v>34</v>
      </c>
      <c r="B52" s="1">
        <f t="shared" si="4"/>
        <v>12.524723695476007</v>
      </c>
      <c r="C52" s="1">
        <f t="shared" si="5"/>
        <v>90.06212891690507</v>
      </c>
      <c r="D52" s="1">
        <f t="shared" si="3"/>
        <v>12.590348019856286</v>
      </c>
      <c r="I52" s="1"/>
      <c r="J52" s="1"/>
      <c r="K52" s="1"/>
    </row>
    <row r="53" spans="1:11" ht="12.75">
      <c r="A53">
        <f t="shared" si="6"/>
        <v>35</v>
      </c>
      <c r="B53" s="1">
        <f t="shared" si="4"/>
        <v>12.590348644410842</v>
      </c>
      <c r="C53" s="1">
        <f t="shared" si="5"/>
        <v>89.27147953213817</v>
      </c>
      <c r="D53" s="1">
        <f t="shared" si="3"/>
        <v>12.655396857252109</v>
      </c>
      <c r="I53" s="1"/>
      <c r="J53" s="1"/>
      <c r="K53" s="1"/>
    </row>
    <row r="54" spans="1:11" ht="12.75">
      <c r="A54">
        <f t="shared" si="6"/>
        <v>36</v>
      </c>
      <c r="B54" s="1">
        <f t="shared" si="4"/>
        <v>12.655397476323742</v>
      </c>
      <c r="C54" s="1">
        <f t="shared" si="5"/>
        <v>88.48777120525156</v>
      </c>
      <c r="D54" s="1">
        <f t="shared" si="3"/>
        <v>12.719874635270529</v>
      </c>
      <c r="I54" s="1"/>
      <c r="J54" s="1"/>
      <c r="K54" s="1"/>
    </row>
    <row r="55" spans="1:11" ht="12.75">
      <c r="A55">
        <f t="shared" si="6"/>
        <v>37</v>
      </c>
      <c r="B55" s="1">
        <f t="shared" si="4"/>
        <v>12.719875248907373</v>
      </c>
      <c r="C55" s="1">
        <f t="shared" si="5"/>
        <v>87.71094300116397</v>
      </c>
      <c r="D55" s="1">
        <f t="shared" si="3"/>
        <v>12.78378636720349</v>
      </c>
      <c r="I55" s="1"/>
      <c r="J55" s="1"/>
      <c r="K55" s="1"/>
    </row>
    <row r="56" spans="1:11" ht="12.75">
      <c r="A56">
        <f t="shared" si="6"/>
        <v>38</v>
      </c>
      <c r="B56" s="1">
        <f t="shared" si="4"/>
        <v>12.783786975453259</v>
      </c>
      <c r="C56" s="1">
        <f t="shared" si="5"/>
        <v>86.94093451973914</v>
      </c>
      <c r="D56" s="1">
        <f t="shared" si="3"/>
        <v>12.847137022331585</v>
      </c>
      <c r="I56" s="1"/>
      <c r="J56" s="1"/>
      <c r="K56" s="1"/>
    </row>
    <row r="57" spans="1:11" ht="12.75">
      <c r="A57">
        <f t="shared" si="6"/>
        <v>39</v>
      </c>
      <c r="B57" s="1">
        <f t="shared" si="4"/>
        <v>12.84713762524157</v>
      </c>
      <c r="C57" s="1">
        <f t="shared" si="5"/>
        <v>86.17768589108955</v>
      </c>
      <c r="D57" s="1">
        <f t="shared" si="3"/>
        <v>12.909931526310425</v>
      </c>
      <c r="I57" s="1"/>
      <c r="J57" s="1"/>
      <c r="K57" s="1"/>
    </row>
    <row r="58" spans="1:11" ht="12.75">
      <c r="A58">
        <f t="shared" si="6"/>
        <v>40</v>
      </c>
      <c r="B58" s="1">
        <f t="shared" si="4"/>
        <v>12.909932123927502</v>
      </c>
      <c r="C58" s="1">
        <f t="shared" si="5"/>
        <v>85.42113777092145</v>
      </c>
      <c r="D58" s="1">
        <f t="shared" si="3"/>
        <v>12.972174761553617</v>
      </c>
      <c r="I58" s="1"/>
      <c r="J58" s="1"/>
      <c r="K58" s="1"/>
    </row>
    <row r="59" spans="1:11" ht="12.75">
      <c r="A59">
        <f t="shared" si="6"/>
        <v>41</v>
      </c>
      <c r="B59" s="1">
        <f t="shared" si="4"/>
        <v>12.972175353924255</v>
      </c>
      <c r="C59" s="1">
        <f t="shared" si="5"/>
        <v>84.67123133592057</v>
      </c>
      <c r="D59" s="1">
        <f t="shared" si="3"/>
        <v>13.033871567612394</v>
      </c>
      <c r="I59" s="1"/>
      <c r="J59" s="1"/>
      <c r="K59" s="1"/>
    </row>
    <row r="60" spans="1:11" ht="12.75">
      <c r="A60">
        <f t="shared" si="6"/>
        <v>42</v>
      </c>
      <c r="B60" s="1">
        <f t="shared" si="4"/>
        <v>13.03387215478265</v>
      </c>
      <c r="C60" s="1">
        <f t="shared" si="5"/>
        <v>83.92790827917864</v>
      </c>
      <c r="D60" s="1">
        <f t="shared" si="3"/>
        <v>13.095026741551887</v>
      </c>
      <c r="I60" s="1"/>
      <c r="J60" s="1"/>
      <c r="K60" s="1"/>
    </row>
    <row r="61" spans="1:11" ht="12.75">
      <c r="A61">
        <f t="shared" si="6"/>
        <v>43</v>
      </c>
      <c r="B61" s="1">
        <f t="shared" si="4"/>
        <v>13.095027323567415</v>
      </c>
      <c r="C61" s="1">
        <f t="shared" si="5"/>
        <v>83.19111080565979</v>
      </c>
      <c r="D61" s="1">
        <f t="shared" si="3"/>
        <v>13.155645038324117</v>
      </c>
      <c r="I61" s="1"/>
      <c r="J61" s="1"/>
      <c r="K61" s="1"/>
    </row>
    <row r="62" spans="1:11" ht="12.75">
      <c r="A62">
        <f t="shared" si="6"/>
        <v>44</v>
      </c>
      <c r="B62" s="1">
        <f t="shared" si="4"/>
        <v>13.155645615230169</v>
      </c>
      <c r="C62" s="1">
        <f t="shared" si="5"/>
        <v>82.46078162770692</v>
      </c>
      <c r="D62" s="1">
        <f t="shared" si="3"/>
        <v>13.2157311711377</v>
      </c>
      <c r="I62" s="1"/>
      <c r="J62" s="1"/>
      <c r="K62" s="1"/>
    </row>
    <row r="63" spans="1:11" ht="12.75">
      <c r="A63">
        <f t="shared" si="6"/>
        <v>45</v>
      </c>
      <c r="B63" s="1">
        <f t="shared" si="4"/>
        <v>13.215731742979132</v>
      </c>
      <c r="C63" s="1">
        <f t="shared" si="5"/>
        <v>81.73686396058741</v>
      </c>
      <c r="D63" s="1">
        <f t="shared" si="3"/>
        <v>13.27528981182431</v>
      </c>
      <c r="I63" s="1"/>
      <c r="J63" s="1"/>
      <c r="K63" s="1"/>
    </row>
    <row r="64" spans="1:11" ht="12.75">
      <c r="A64">
        <f t="shared" si="6"/>
        <v>46</v>
      </c>
      <c r="B64" s="1">
        <f t="shared" si="4"/>
        <v>13.275290378645584</v>
      </c>
      <c r="C64" s="1">
        <f t="shared" si="5"/>
        <v>81.019301518078</v>
      </c>
      <c r="D64" s="1">
        <f t="shared" si="3"/>
        <v>13.334325591201925</v>
      </c>
      <c r="I64" s="1"/>
      <c r="J64" s="1"/>
      <c r="K64" s="1"/>
    </row>
    <row r="65" spans="1:11" ht="12.75">
      <c r="A65">
        <f t="shared" si="6"/>
        <v>47</v>
      </c>
      <c r="B65" s="1">
        <f t="shared" si="4"/>
        <v>13.334326153047114</v>
      </c>
      <c r="C65" s="1">
        <f t="shared" si="5"/>
        <v>80.30803850808837</v>
      </c>
      <c r="D65" s="1">
        <f t="shared" si="3"/>
        <v>13.39284309943488</v>
      </c>
      <c r="I65" s="1"/>
      <c r="J65" s="1"/>
      <c r="K65" s="1"/>
    </row>
    <row r="66" spans="1:11" ht="12.75">
      <c r="A66">
        <f t="shared" si="6"/>
        <v>48</v>
      </c>
      <c r="B66" s="1">
        <f t="shared" si="4"/>
        <v>13.392843656347669</v>
      </c>
      <c r="C66" s="1">
        <f t="shared" si="5"/>
        <v>79.60301962832328</v>
      </c>
      <c r="D66" s="1">
        <f t="shared" si="3"/>
        <v>13.45084688639077</v>
      </c>
      <c r="I66" s="1"/>
      <c r="J66" s="1"/>
      <c r="K66" s="1"/>
    </row>
    <row r="67" spans="1:11" ht="12.75">
      <c r="A67">
        <f t="shared" si="6"/>
        <v>49</v>
      </c>
      <c r="B67" s="1">
        <f t="shared" si="4"/>
        <v>13.450847438414458</v>
      </c>
      <c r="C67" s="1">
        <f t="shared" si="5"/>
        <v>78.9041900619826</v>
      </c>
      <c r="D67" s="1">
        <f t="shared" si="3"/>
        <v>13.508341461994204</v>
      </c>
      <c r="I67" s="1"/>
      <c r="J67" s="1"/>
      <c r="K67" s="1"/>
    </row>
    <row r="68" spans="1:11" ht="12.75">
      <c r="A68">
        <f t="shared" si="6"/>
        <v>50</v>
      </c>
      <c r="B68" s="1">
        <f t="shared" si="4"/>
        <v>13.508342009171713</v>
      </c>
      <c r="C68" s="1">
        <f t="shared" si="5"/>
        <v>78.2114954734992</v>
      </c>
      <c r="D68" s="1">
        <f t="shared" si="3"/>
        <v>13.565331296577467</v>
      </c>
      <c r="I68" s="1"/>
      <c r="J68" s="1"/>
      <c r="K68" s="1"/>
    </row>
    <row r="69" spans="1:11" ht="12.75">
      <c r="A69">
        <f t="shared" si="6"/>
        <v>51</v>
      </c>
      <c r="B69" s="1">
        <f t="shared" si="4"/>
        <v>13.56533183895134</v>
      </c>
      <c r="C69" s="1">
        <f t="shared" si="5"/>
        <v>77.52488200431425</v>
      </c>
      <c r="D69" s="1">
        <f t="shared" si="3"/>
        <v>13.621820821228097</v>
      </c>
      <c r="I69" s="1"/>
      <c r="J69" s="1"/>
      <c r="K69" s="1"/>
    </row>
    <row r="70" spans="1:11" ht="12.75">
      <c r="A70">
        <f t="shared" si="6"/>
        <v>52</v>
      </c>
      <c r="B70" s="1">
        <f t="shared" si="4"/>
        <v>13.621821358840508</v>
      </c>
      <c r="C70" s="1">
        <f t="shared" si="5"/>
        <v>76.84429626868956</v>
      </c>
      <c r="D70" s="1">
        <f t="shared" si="3"/>
        <v>13.677814428133411</v>
      </c>
      <c r="I70" s="1"/>
      <c r="J70" s="1"/>
      <c r="K70" s="1"/>
    </row>
    <row r="71" spans="1:11" ht="12.75">
      <c r="A71">
        <f t="shared" si="6"/>
        <v>53</v>
      </c>
      <c r="B71" s="1">
        <f t="shared" si="4"/>
        <v>13.677814961026158</v>
      </c>
      <c r="C71" s="1">
        <f t="shared" si="5"/>
        <v>76.16968534955684</v>
      </c>
      <c r="D71" s="1">
        <f t="shared" si="3"/>
        <v>13.73331647092201</v>
      </c>
      <c r="I71" s="1"/>
      <c r="J71" s="1"/>
      <c r="K71" s="1"/>
    </row>
    <row r="72" spans="1:11" ht="12.75">
      <c r="A72">
        <f t="shared" si="6"/>
        <v>54</v>
      </c>
      <c r="B72" s="1">
        <f t="shared" si="4"/>
        <v>13.733316999136527</v>
      </c>
      <c r="C72" s="1">
        <f t="shared" si="5"/>
        <v>75.50099679440312</v>
      </c>
      <c r="D72" s="1">
        <f t="shared" si="3"/>
        <v>13.78833126500228</v>
      </c>
      <c r="I72" s="1"/>
      <c r="J72" s="1"/>
      <c r="K72" s="1"/>
    </row>
    <row r="73" spans="1:11" ht="12.75">
      <c r="A73">
        <f t="shared" si="6"/>
        <v>55</v>
      </c>
      <c r="B73" s="1">
        <f t="shared" si="4"/>
        <v>13.788331788579637</v>
      </c>
      <c r="C73" s="1">
        <f t="shared" si="5"/>
        <v>74.83817861119253</v>
      </c>
      <c r="D73" s="1">
        <f t="shared" si="3"/>
        <v>13.842863087897927</v>
      </c>
      <c r="I73" s="1"/>
      <c r="J73" s="1"/>
      <c r="K73" s="1"/>
    </row>
    <row r="74" spans="1:11" ht="12.75">
      <c r="A74">
        <f t="shared" si="6"/>
        <v>56</v>
      </c>
      <c r="B74" s="1">
        <f t="shared" si="4"/>
        <v>13.842863606878835</v>
      </c>
      <c r="C74" s="1">
        <f t="shared" si="5"/>
        <v>74.1811792643238</v>
      </c>
      <c r="D74" s="1">
        <f t="shared" si="3"/>
        <v>13.896916179580565</v>
      </c>
      <c r="I74" s="1"/>
      <c r="J74" s="1"/>
      <c r="K74" s="1"/>
    </row>
    <row r="75" spans="1:11" ht="12.75">
      <c r="A75">
        <f t="shared" si="6"/>
        <v>57</v>
      </c>
      <c r="B75" s="1">
        <f t="shared" si="4"/>
        <v>13.896916694005373</v>
      </c>
      <c r="C75" s="1">
        <f t="shared" si="5"/>
        <v>73.52994767062326</v>
      </c>
      <c r="D75" s="1">
        <f t="shared" si="3"/>
        <v>13.950494742799378</v>
      </c>
      <c r="I75" s="1"/>
      <c r="J75" s="1"/>
      <c r="K75" s="1"/>
    </row>
    <row r="76" spans="1:11" ht="12.75">
      <c r="A76">
        <f t="shared" si="6"/>
        <v>58</v>
      </c>
      <c r="B76" s="1">
        <f t="shared" si="4"/>
        <v>13.950495252708086</v>
      </c>
      <c r="C76" s="1">
        <f t="shared" si="5"/>
        <v>72.88443319537298</v>
      </c>
      <c r="D76" s="1">
        <f t="shared" si="3"/>
        <v>14.003602943407902</v>
      </c>
      <c r="I76" s="1"/>
      <c r="J76" s="1"/>
      <c r="K76" s="1"/>
    </row>
    <row r="77" spans="1:11" ht="12.75">
      <c r="A77">
        <f t="shared" si="6"/>
        <v>59</v>
      </c>
      <c r="B77" s="1">
        <f t="shared" si="4"/>
        <v>14.003603448840156</v>
      </c>
      <c r="C77" s="1">
        <f t="shared" si="5"/>
        <v>72.2445856483738</v>
      </c>
      <c r="D77" s="1">
        <f t="shared" si="3"/>
        <v>14.05624491068792</v>
      </c>
      <c r="I77" s="1"/>
      <c r="J77" s="1"/>
      <c r="K77" s="1"/>
    </row>
    <row r="78" spans="1:11" ht="12.75">
      <c r="A78">
        <f t="shared" si="6"/>
        <v>60</v>
      </c>
      <c r="B78" s="1">
        <f t="shared" si="4"/>
        <v>14.056245411683017</v>
      </c>
      <c r="C78" s="1">
        <f t="shared" si="5"/>
        <v>71.61035528004301</v>
      </c>
      <c r="D78" s="1">
        <f t="shared" si="3"/>
        <v>14.108424737670529</v>
      </c>
      <c r="I78" s="1"/>
      <c r="J78" s="1"/>
      <c r="K78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2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10.00390625" style="0" customWidth="1"/>
  </cols>
  <sheetData>
    <row r="1" ht="12.75">
      <c r="A1" s="2" t="s">
        <v>0</v>
      </c>
    </row>
    <row r="3" spans="1:4" ht="12.75">
      <c r="A3" t="s">
        <v>26</v>
      </c>
      <c r="B3">
        <v>0.274</v>
      </c>
      <c r="C3" t="s">
        <v>2</v>
      </c>
      <c r="D3" t="s">
        <v>32</v>
      </c>
    </row>
    <row r="5" spans="1:4" ht="12.75">
      <c r="A5" t="s">
        <v>11</v>
      </c>
      <c r="B5">
        <v>0.0216</v>
      </c>
      <c r="C5" t="s">
        <v>1</v>
      </c>
      <c r="D5" t="s">
        <v>33</v>
      </c>
    </row>
    <row r="6" spans="1:4" ht="12.75">
      <c r="A6" t="s">
        <v>13</v>
      </c>
      <c r="B6">
        <v>100</v>
      </c>
      <c r="C6" t="s">
        <v>1</v>
      </c>
      <c r="D6" t="s">
        <v>34</v>
      </c>
    </row>
    <row r="7" spans="1:4" ht="12.75">
      <c r="A7" t="s">
        <v>27</v>
      </c>
      <c r="B7">
        <v>2000</v>
      </c>
      <c r="C7" t="s">
        <v>7</v>
      </c>
      <c r="D7" t="s">
        <v>36</v>
      </c>
    </row>
    <row r="8" spans="1:4" ht="12.75">
      <c r="A8" t="s">
        <v>3</v>
      </c>
      <c r="B8">
        <v>10</v>
      </c>
      <c r="C8" t="s">
        <v>28</v>
      </c>
      <c r="D8" t="s">
        <v>37</v>
      </c>
    </row>
    <row r="9" spans="1:4" ht="12.75">
      <c r="A9" t="s">
        <v>4</v>
      </c>
      <c r="B9">
        <v>54</v>
      </c>
      <c r="C9" t="s">
        <v>29</v>
      </c>
      <c r="D9" t="s">
        <v>35</v>
      </c>
    </row>
    <row r="10" spans="1:4" ht="12.75">
      <c r="A10" t="s">
        <v>5</v>
      </c>
      <c r="B10">
        <v>0.0051</v>
      </c>
      <c r="C10" t="s">
        <v>1</v>
      </c>
      <c r="D10" t="s">
        <v>38</v>
      </c>
    </row>
    <row r="11" spans="1:4" ht="12.75">
      <c r="A11" t="s">
        <v>8</v>
      </c>
      <c r="B11">
        <v>95</v>
      </c>
      <c r="C11" t="s">
        <v>9</v>
      </c>
      <c r="D11" t="s">
        <v>39</v>
      </c>
    </row>
    <row r="12" spans="1:4" ht="12.75">
      <c r="A12" t="s">
        <v>30</v>
      </c>
      <c r="B12">
        <v>10</v>
      </c>
      <c r="C12" t="s">
        <v>9</v>
      </c>
      <c r="D12" t="s">
        <v>40</v>
      </c>
    </row>
    <row r="13" spans="1:4" ht="12.75">
      <c r="A13" t="s">
        <v>31</v>
      </c>
      <c r="B13">
        <v>4186</v>
      </c>
      <c r="C13" t="s">
        <v>24</v>
      </c>
      <c r="D13" t="s">
        <v>39</v>
      </c>
    </row>
    <row r="16" spans="1:4" ht="12.75">
      <c r="A16" t="s">
        <v>15</v>
      </c>
      <c r="B16">
        <f>(1/B7+1/B8+B10/B9)^-1</f>
        <v>9.940906831612084</v>
      </c>
      <c r="C16" t="s">
        <v>23</v>
      </c>
      <c r="D16" t="s">
        <v>41</v>
      </c>
    </row>
    <row r="18" spans="1:4" ht="12.75">
      <c r="A18" t="s">
        <v>14</v>
      </c>
      <c r="B18" s="1">
        <f>B12+($B$11-B12)*EXP(-(6.28*$B$5*$B$16*$B$6)/($B$3*$B$13))</f>
        <v>85.57179459480251</v>
      </c>
      <c r="C18" t="s">
        <v>9</v>
      </c>
      <c r="D18" t="s">
        <v>42</v>
      </c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  <row r="33" spans="2:4" ht="12.75">
      <c r="B33" s="1"/>
      <c r="C33" s="1"/>
      <c r="D33" s="1"/>
    </row>
    <row r="34" spans="2:4" ht="12.75">
      <c r="B34" s="1"/>
      <c r="C34" s="1"/>
      <c r="D34" s="1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  <row r="43" spans="2:4" ht="12.75">
      <c r="B43" s="1"/>
      <c r="C43" s="1"/>
      <c r="D43" s="1"/>
    </row>
    <row r="44" spans="2:4" ht="12.75"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4" ht="12.75">
      <c r="B50" s="1"/>
      <c r="C50" s="1"/>
      <c r="D50" s="1"/>
    </row>
    <row r="51" spans="2:4" ht="12.75">
      <c r="B51" s="1"/>
      <c r="C51" s="1"/>
      <c r="D51" s="1"/>
    </row>
    <row r="52" spans="2:4" ht="12.75">
      <c r="B52" s="1"/>
      <c r="C52" s="1"/>
      <c r="D52" s="1"/>
    </row>
    <row r="53" spans="2:4" ht="12.75">
      <c r="B53" s="1"/>
      <c r="C53" s="1"/>
      <c r="D53" s="1"/>
    </row>
    <row r="54" spans="2:4" ht="12.75">
      <c r="B54" s="1"/>
      <c r="C54" s="1"/>
      <c r="D54" s="1"/>
    </row>
    <row r="55" spans="2:4" ht="12.75">
      <c r="B55" s="1"/>
      <c r="C55" s="1"/>
      <c r="D55" s="1"/>
    </row>
    <row r="56" spans="2:4" ht="12.75">
      <c r="B56" s="1"/>
      <c r="C56" s="1"/>
      <c r="D56" s="1"/>
    </row>
    <row r="57" spans="2:4" ht="12.75">
      <c r="B57" s="1"/>
      <c r="C57" s="1"/>
      <c r="D57" s="1"/>
    </row>
    <row r="58" spans="2:4" ht="12.75">
      <c r="B58" s="1"/>
      <c r="C58" s="1"/>
      <c r="D58" s="1"/>
    </row>
    <row r="59" spans="2:4" ht="12.75">
      <c r="B59" s="1"/>
      <c r="C59" s="1"/>
      <c r="D59" s="1"/>
    </row>
    <row r="60" spans="2:4" ht="12.75">
      <c r="B60" s="1"/>
      <c r="C60" s="1"/>
      <c r="D60" s="1"/>
    </row>
    <row r="61" spans="2:4" ht="12.75">
      <c r="B61" s="1"/>
      <c r="C61" s="1"/>
      <c r="D61" s="1"/>
    </row>
    <row r="62" spans="2:4" ht="12.75">
      <c r="B62" s="1"/>
      <c r="C62" s="1"/>
      <c r="D62" s="1"/>
    </row>
    <row r="63" spans="2:4" ht="12.75">
      <c r="B63" s="1"/>
      <c r="C63" s="1"/>
      <c r="D63" s="1"/>
    </row>
    <row r="64" spans="2:4" ht="12.75">
      <c r="B64" s="1"/>
      <c r="C64" s="1"/>
      <c r="D64" s="1"/>
    </row>
    <row r="65" spans="2:4" ht="12.75">
      <c r="B65" s="1"/>
      <c r="C65" s="1"/>
      <c r="D65" s="1"/>
    </row>
    <row r="66" spans="2:4" ht="12.75">
      <c r="B66" s="1"/>
      <c r="C66" s="1"/>
      <c r="D66" s="1"/>
    </row>
    <row r="67" spans="2:4" ht="12.75">
      <c r="B67" s="1"/>
      <c r="C67" s="1"/>
      <c r="D67" s="1"/>
    </row>
    <row r="68" spans="2:4" ht="12.75">
      <c r="B68" s="1"/>
      <c r="C68" s="1"/>
      <c r="D68" s="1"/>
    </row>
    <row r="69" spans="2:4" ht="12.75">
      <c r="B69" s="1"/>
      <c r="C69" s="1"/>
      <c r="D69" s="1"/>
    </row>
    <row r="70" spans="2:4" ht="12.75">
      <c r="B70" s="1"/>
      <c r="C70" s="1"/>
      <c r="D70" s="1"/>
    </row>
    <row r="71" spans="2:4" ht="12.75">
      <c r="B71" s="1"/>
      <c r="C71" s="1"/>
      <c r="D71" s="1"/>
    </row>
    <row r="72" spans="2:4" ht="12.75">
      <c r="B72" s="1"/>
      <c r="C72" s="1"/>
      <c r="D72" s="1"/>
    </row>
    <row r="73" spans="2:4" ht="12.75">
      <c r="B73" s="1"/>
      <c r="C73" s="1"/>
      <c r="D73" s="1"/>
    </row>
    <row r="74" spans="2:4" ht="12.75">
      <c r="B74" s="1"/>
      <c r="C74" s="1"/>
      <c r="D74" s="1"/>
    </row>
    <row r="75" spans="2:4" ht="12.75">
      <c r="B75" s="1"/>
      <c r="C75" s="1"/>
      <c r="D75" s="1"/>
    </row>
    <row r="76" spans="2:4" ht="12.75">
      <c r="B76" s="1"/>
      <c r="C76" s="1"/>
      <c r="D76" s="1"/>
    </row>
    <row r="77" spans="2:4" ht="12.75">
      <c r="B77" s="1"/>
      <c r="C77" s="1"/>
      <c r="D77" s="1"/>
    </row>
    <row r="78" spans="2:4" ht="12.75">
      <c r="B78" s="1"/>
      <c r="C78" s="1"/>
      <c r="D78" s="1"/>
    </row>
    <row r="79" spans="2:4" ht="12.75">
      <c r="B79" s="1"/>
      <c r="C79" s="1"/>
      <c r="D79" s="1"/>
    </row>
    <row r="80" spans="2:4" ht="12.75">
      <c r="B80" s="1"/>
      <c r="C80" s="1"/>
      <c r="D80" s="1"/>
    </row>
    <row r="81" spans="2:4" ht="12.75">
      <c r="B81" s="1"/>
      <c r="C81" s="1"/>
      <c r="D81" s="1"/>
    </row>
    <row r="82" spans="2:4" ht="12.75">
      <c r="B82" s="1"/>
      <c r="C82" s="1"/>
      <c r="D82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x220</dc:creator>
  <cp:keywords/>
  <dc:description/>
  <cp:lastModifiedBy>x220</cp:lastModifiedBy>
  <dcterms:created xsi:type="dcterms:W3CDTF">2016-03-04T07:05:12Z</dcterms:created>
  <dcterms:modified xsi:type="dcterms:W3CDTF">2016-03-05T10:16:44Z</dcterms:modified>
  <cp:category/>
  <cp:version/>
  <cp:contentType/>
  <cp:contentStatus/>
</cp:coreProperties>
</file>