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0" yWindow="86" windowWidth="14671" windowHeight="9110" activeTab="1"/>
  </bookViews>
  <sheets>
    <sheet name="2D" sheetId="1" r:id="rId1"/>
    <sheet name="3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<sst xmlns="http://schemas.openxmlformats.org/spreadsheetml/2006/main" count="109" uniqueCount="50">
  <si>
    <t>link</t>
  </si>
  <si>
    <t>J1</t>
  </si>
  <si>
    <t>J2</t>
  </si>
  <si>
    <t>y pt loc</t>
  </si>
  <si>
    <t>x pt loc</t>
  </si>
  <si>
    <t>J0</t>
  </si>
  <si>
    <t>s2</t>
  </si>
  <si>
    <t>c2</t>
  </si>
  <si>
    <t>K1</t>
  </si>
  <si>
    <t>K2</t>
  </si>
  <si>
    <t>Braccio robot planare a 2 g.d.l</t>
  </si>
  <si>
    <t>Questo programma calcola la coppia richiesta dai servocomandi nei giunti collegati ai bracci per sollevare un oggetto.</t>
  </si>
  <si>
    <t>Per utilizzare questo programma, indicare in valori desiderati nelle caselle gialle; i calcoli saranno fatti automaticamente in rosso</t>
  </si>
  <si>
    <t>Link 1</t>
  </si>
  <si>
    <t>Link 2</t>
  </si>
  <si>
    <t>Calcolo Forza e Coppia</t>
  </si>
  <si>
    <t>Giunto 2</t>
  </si>
  <si>
    <t>Oggetto</t>
  </si>
  <si>
    <t>Rendim.</t>
  </si>
  <si>
    <t>Acc. Giunto 2</t>
  </si>
  <si>
    <t>Calcolo</t>
  </si>
  <si>
    <t>coppia per il 1° servocomando</t>
  </si>
  <si>
    <t>coppia per il 2° servocomando</t>
  </si>
  <si>
    <t>la posizione del baricentro può essere stimata ad 1/2 del link</t>
  </si>
  <si>
    <t>Cinematica diretta</t>
  </si>
  <si>
    <t>Cinematica inversa</t>
  </si>
  <si>
    <t>angolo</t>
  </si>
  <si>
    <t>Xp</t>
  </si>
  <si>
    <t>Yp</t>
  </si>
  <si>
    <t>Xp desiderato</t>
  </si>
  <si>
    <t>Yp desiderato</t>
  </si>
  <si>
    <t>alfa</t>
  </si>
  <si>
    <t>beta</t>
  </si>
  <si>
    <t>J1  alfa</t>
  </si>
  <si>
    <t>J2  beta</t>
  </si>
  <si>
    <t>Nella cinematica inversa è la nota la posizione P dell' end effector e si devono ricavare gli angoli dei giunti.</t>
  </si>
  <si>
    <t>Nella cinematica diretta sono noti gli angoli dei giunti e di conseguenza si ricava la posizione P dell' end-effector</t>
  </si>
  <si>
    <t>°/s^2</t>
  </si>
  <si>
    <t>nota:</t>
  </si>
  <si>
    <t>Coppia al giunto 1</t>
  </si>
  <si>
    <t>Coppia al giunto 2</t>
  </si>
  <si>
    <t>Peso N</t>
  </si>
  <si>
    <t>N cm</t>
  </si>
  <si>
    <t>Lungh. Cm</t>
  </si>
  <si>
    <t>Baricentro cm</t>
  </si>
  <si>
    <t>Acc. Giunto 1</t>
  </si>
  <si>
    <t>Angoli</t>
  </si>
  <si>
    <t>°</t>
  </si>
  <si>
    <t xml:space="preserve"> </t>
  </si>
  <si>
    <t>Zp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</si>
</sst>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%"/>
    <numFmt numFmtId="175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17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7" xfId="0" applyFont="1" applyBorder="1" applyAlignment="1">
      <alignment/>
    </xf>
    <xf numFmtId="2" fontId="0" fillId="0" borderId="0" xfId="0" applyNumberFormat="1" applyFont="1" applyBorder="1" applyAlignment="1">
      <alignment/>
    </xf>
    <xf numFmtId="9" fontId="0" fillId="33" borderId="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braccio: cinematica diretta</a:t>
            </a:r>
          </a:p>
        </c:rich>
      </c:tx>
      <c:layout>
        <c:manualLayout>
          <c:xMode val="factor"/>
          <c:yMode val="factor"/>
          <c:x val="0.007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975"/>
          <c:w val="0.96875"/>
          <c:h val="0.7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2D!$D$28:$D$30</c:f>
              <c:numCache/>
            </c:numRef>
          </c:xVal>
          <c:yVal>
            <c:numRef>
              <c:f>2D!$E$28:$E$30</c:f>
              <c:numCache/>
            </c:numRef>
          </c:yVal>
          <c:smooth val="0"/>
        </c:ser>
        <c:axId val="30318549"/>
        <c:axId val="4431486"/>
      </c:scatterChart>
      <c:valAx>
        <c:axId val="3031854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86"/>
        <c:crosses val="autoZero"/>
        <c:crossBetween val="midCat"/>
        <c:dispUnits/>
      </c:valAx>
      <c:valAx>
        <c:axId val="443148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8549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braccio: cinematica inversa</a:t>
            </a:r>
          </a:p>
        </c:rich>
      </c:tx>
      <c:layout>
        <c:manualLayout>
          <c:xMode val="factor"/>
          <c:yMode val="factor"/>
          <c:x val="0.020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05"/>
          <c:w val="0.97075"/>
          <c:h val="0.75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2D!$C$62:$C$64</c:f>
              <c:numCache/>
            </c:numRef>
          </c:xVal>
          <c:yVal>
            <c:numRef>
              <c:f>2D!$D$62:$D$64</c:f>
              <c:numCache/>
            </c:numRef>
          </c:yVal>
          <c:smooth val="0"/>
        </c:ser>
        <c:axId val="39883375"/>
        <c:axId val="23406056"/>
      </c:scatterChart>
      <c:valAx>
        <c:axId val="3988337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06056"/>
        <c:crosses val="autoZero"/>
        <c:crossBetween val="midCat"/>
        <c:dispUnits/>
      </c:valAx>
      <c:valAx>
        <c:axId val="2340605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3375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braccio: cinematica diretta</a:t>
            </a:r>
          </a:p>
        </c:rich>
      </c:tx>
      <c:layout>
        <c:manualLayout>
          <c:xMode val="factor"/>
          <c:yMode val="factor"/>
          <c:x val="0.007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59"/>
          <c:w val="0.9855"/>
          <c:h val="0.753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3D!$D$28:$D$30</c:f>
              <c:numCache/>
            </c:numRef>
          </c:xVal>
          <c:yVal>
            <c:numRef>
              <c:f>3D!$E$28:$E$30</c:f>
              <c:numCache/>
            </c:numRef>
          </c:yVal>
          <c:smooth val="0"/>
        </c:ser>
        <c:axId val="9327913"/>
        <c:axId val="16842354"/>
      </c:scatterChart>
      <c:valAx>
        <c:axId val="932791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 val="autoZero"/>
        <c:crossBetween val="midCat"/>
        <c:dispUnits/>
      </c:valAx>
      <c:valAx>
        <c:axId val="1684235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braccio: cinematica inversa</a:t>
            </a:r>
          </a:p>
        </c:rich>
      </c:tx>
      <c:layout>
        <c:manualLayout>
          <c:xMode val="factor"/>
          <c:yMode val="factor"/>
          <c:x val="0.02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5975"/>
          <c:w val="0.986"/>
          <c:h val="0.749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diamond"/>
              <c:size val="1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3D!$C$63:$C$65</c:f>
              <c:numCache/>
            </c:numRef>
          </c:xVal>
          <c:yVal>
            <c:numRef>
              <c:f>3D!$D$63:$D$65</c:f>
              <c:numCache/>
            </c:numRef>
          </c:yVal>
          <c:smooth val="0"/>
        </c:ser>
        <c:axId val="17363459"/>
        <c:axId val="22053404"/>
      </c:scatterChart>
      <c:valAx>
        <c:axId val="1736345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 val="autoZero"/>
        <c:crossBetween val="midCat"/>
        <c:dispUnits/>
      </c:valAx>
      <c:valAx>
        <c:axId val="2205340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24</xdr:row>
      <xdr:rowOff>28575</xdr:rowOff>
    </xdr:from>
    <xdr:to>
      <xdr:col>15</xdr:col>
      <xdr:colOff>66675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781300" y="4105275"/>
        <a:ext cx="5867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51</xdr:row>
      <xdr:rowOff>76200</xdr:rowOff>
    </xdr:from>
    <xdr:to>
      <xdr:col>14</xdr:col>
      <xdr:colOff>600075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2724150" y="8582025"/>
        <a:ext cx="58483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24</xdr:row>
      <xdr:rowOff>28575</xdr:rowOff>
    </xdr:from>
    <xdr:to>
      <xdr:col>15</xdr:col>
      <xdr:colOff>66675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895600" y="4105275"/>
        <a:ext cx="5867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51</xdr:row>
      <xdr:rowOff>76200</xdr:rowOff>
    </xdr:from>
    <xdr:to>
      <xdr:col>14</xdr:col>
      <xdr:colOff>600075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2838450" y="8582025"/>
        <a:ext cx="58483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1"/>
  <sheetViews>
    <sheetView zoomScalePageLayoutView="0" workbookViewId="0" topLeftCell="A51">
      <selection activeCell="D81" sqref="D81"/>
    </sheetView>
  </sheetViews>
  <sheetFormatPr defaultColWidth="9.140625" defaultRowHeight="12.75"/>
  <cols>
    <col min="1" max="1" width="2.421875" style="0" customWidth="1"/>
    <col min="2" max="2" width="11.421875" style="0" customWidth="1"/>
    <col min="3" max="3" width="7.421875" style="0" customWidth="1"/>
    <col min="4" max="4" width="8.28125" style="0" customWidth="1"/>
    <col min="5" max="5" width="7.7109375" style="0" customWidth="1"/>
  </cols>
  <sheetData>
    <row r="1" ht="19.5">
      <c r="B1" s="15" t="s">
        <v>10</v>
      </c>
    </row>
    <row r="2" ht="12.75">
      <c r="B2" s="1" t="s">
        <v>11</v>
      </c>
    </row>
    <row r="3" ht="12.75">
      <c r="B3" s="1" t="s">
        <v>12</v>
      </c>
    </row>
    <row r="4" ht="13.5" thickBot="1">
      <c r="B4" s="1"/>
    </row>
    <row r="5" spans="2:16" ht="15.75">
      <c r="B5" s="1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 ht="12.75">
      <c r="B6" s="9"/>
      <c r="C6" s="2" t="s">
        <v>41</v>
      </c>
      <c r="D6" s="2" t="s">
        <v>43</v>
      </c>
      <c r="E6" s="2" t="s">
        <v>44</v>
      </c>
      <c r="F6" s="3"/>
      <c r="G6" s="3"/>
      <c r="H6" s="3"/>
      <c r="I6" s="3"/>
      <c r="J6" s="3"/>
      <c r="K6" s="3"/>
      <c r="L6" s="3"/>
      <c r="M6" s="3"/>
      <c r="N6" s="3"/>
      <c r="O6" s="3"/>
      <c r="P6" s="10"/>
    </row>
    <row r="7" spans="2:16" ht="12.75">
      <c r="B7" s="9" t="s">
        <v>13</v>
      </c>
      <c r="C7" s="4">
        <v>1</v>
      </c>
      <c r="D7" s="4">
        <v>4</v>
      </c>
      <c r="E7" s="4">
        <v>2.5</v>
      </c>
      <c r="F7" s="3"/>
      <c r="G7" s="23" t="s">
        <v>38</v>
      </c>
      <c r="H7" s="3"/>
      <c r="I7" s="3"/>
      <c r="J7" s="3"/>
      <c r="K7" s="3"/>
      <c r="L7" s="3"/>
      <c r="M7" s="3"/>
      <c r="N7" s="3"/>
      <c r="O7" s="3"/>
      <c r="P7" s="10"/>
    </row>
    <row r="8" spans="2:16" ht="12.75">
      <c r="B8" s="9" t="s">
        <v>14</v>
      </c>
      <c r="C8" s="4">
        <v>1</v>
      </c>
      <c r="D8" s="4">
        <v>5</v>
      </c>
      <c r="E8" s="4">
        <v>2</v>
      </c>
      <c r="F8" s="3"/>
      <c r="G8" s="3" t="s">
        <v>23</v>
      </c>
      <c r="H8" s="3"/>
      <c r="I8" s="3"/>
      <c r="J8" s="3"/>
      <c r="K8" s="3"/>
      <c r="L8" s="3"/>
      <c r="M8" s="3"/>
      <c r="N8" s="3"/>
      <c r="O8" s="3"/>
      <c r="P8" s="10"/>
    </row>
    <row r="9" spans="2:16" ht="12.75">
      <c r="B9" s="9" t="s">
        <v>16</v>
      </c>
      <c r="C9" s="4">
        <v>1</v>
      </c>
      <c r="D9" s="23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10"/>
    </row>
    <row r="10" spans="2:16" ht="12.75">
      <c r="B10" s="9" t="s">
        <v>17</v>
      </c>
      <c r="C10" s="4">
        <v>1</v>
      </c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10"/>
    </row>
    <row r="11" spans="2:16" ht="12.75">
      <c r="B11" s="9"/>
      <c r="C11" s="5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</row>
    <row r="12" spans="2:16" ht="12.75">
      <c r="B12" s="9" t="s">
        <v>18</v>
      </c>
      <c r="C12" s="18">
        <v>0.9</v>
      </c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</row>
    <row r="13" spans="2:16" ht="12.75">
      <c r="B13" s="9"/>
      <c r="C13" s="5"/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</row>
    <row r="14" spans="2:16" ht="12.75">
      <c r="B14" s="21" t="s">
        <v>45</v>
      </c>
      <c r="C14" s="4">
        <v>50</v>
      </c>
      <c r="D14" s="23" t="s">
        <v>37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/>
    </row>
    <row r="15" spans="2:16" ht="12.75">
      <c r="B15" s="9" t="s">
        <v>19</v>
      </c>
      <c r="C15" s="4">
        <v>50</v>
      </c>
      <c r="D15" s="23" t="s">
        <v>37</v>
      </c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</row>
    <row r="16" spans="2:16" ht="12.75"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0"/>
    </row>
    <row r="17" spans="2:16" ht="12.75">
      <c r="B17" s="9" t="s">
        <v>20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</row>
    <row r="18" spans="2:16" ht="12.75">
      <c r="B18" s="21" t="s">
        <v>39</v>
      </c>
      <c r="C18" s="3"/>
      <c r="D18" s="6">
        <f>((C7*E7+C9*D7+C8*(D7+E8)+C10*(D7+D8))+(C7*E7^2+C9*D7^2+C8*(D7+E8)^2+RADIANS(C10*(D7+D8)^2)*C14))/C12</f>
        <v>167.15092745085593</v>
      </c>
      <c r="E18" s="23" t="s">
        <v>42</v>
      </c>
      <c r="F18" s="3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10"/>
    </row>
    <row r="19" spans="2:16" ht="12.75">
      <c r="B19" s="21" t="s">
        <v>40</v>
      </c>
      <c r="C19" s="3"/>
      <c r="D19" s="6">
        <f>(C8*E8+C10*(D8)+(C8*(E8)^2+RADIANS(C10*(D8)^2)*(C15)))/C12</f>
        <v>36.46290627769902</v>
      </c>
      <c r="E19" s="23" t="s">
        <v>42</v>
      </c>
      <c r="F19" s="3" t="s">
        <v>22</v>
      </c>
      <c r="G19" s="3"/>
      <c r="H19" s="3"/>
      <c r="I19" s="3"/>
      <c r="J19" s="3"/>
      <c r="K19" s="3"/>
      <c r="L19" s="3"/>
      <c r="M19" s="19"/>
      <c r="N19" s="3"/>
      <c r="O19" s="3"/>
      <c r="P19" s="10"/>
    </row>
    <row r="20" spans="2:16" ht="13.5" thickBo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2" ht="13.5" thickBot="1"/>
    <row r="23" spans="2:16" ht="15.75">
      <c r="B23" s="16" t="s">
        <v>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2:16" ht="12.75">
      <c r="B24" s="21" t="s">
        <v>36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/>
    </row>
    <row r="25" spans="2:16" ht="12.75"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0"/>
    </row>
    <row r="26" spans="2:16" ht="12.75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0"/>
    </row>
    <row r="27" spans="2:16" ht="12.75">
      <c r="B27" s="9" t="s">
        <v>0</v>
      </c>
      <c r="C27" s="3" t="s">
        <v>26</v>
      </c>
      <c r="D27" s="3" t="s">
        <v>27</v>
      </c>
      <c r="E27" s="3" t="s">
        <v>28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10"/>
    </row>
    <row r="28" spans="2:16" ht="12.75">
      <c r="B28" s="9" t="s">
        <v>5</v>
      </c>
      <c r="C28" s="3"/>
      <c r="D28" s="3">
        <v>0</v>
      </c>
      <c r="E28" s="3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10"/>
    </row>
    <row r="29" spans="2:16" ht="12.75">
      <c r="B29" s="9" t="s">
        <v>33</v>
      </c>
      <c r="C29" s="4">
        <v>45</v>
      </c>
      <c r="D29" s="14">
        <f>COS(RADIANS(C29))*D7</f>
        <v>2.8284271247461903</v>
      </c>
      <c r="E29" s="14">
        <f>SIN(RADIANS(C29))*D7</f>
        <v>2.82842712474619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10"/>
    </row>
    <row r="30" spans="2:16" ht="12.75">
      <c r="B30" s="9" t="s">
        <v>34</v>
      </c>
      <c r="C30" s="4">
        <v>30</v>
      </c>
      <c r="D30" s="14">
        <f>COS(RADIANS(C30+C29))*D8+D29</f>
        <v>4.122522350258794</v>
      </c>
      <c r="E30" s="14">
        <f>SIN(RADIANS(C30+C29))*D8+E29</f>
        <v>7.658056256191531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10"/>
    </row>
    <row r="31" spans="2:16" ht="12.75"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0"/>
    </row>
    <row r="32" spans="2:16" ht="12.75"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0"/>
    </row>
    <row r="33" spans="2:16" ht="12.75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0"/>
    </row>
    <row r="34" spans="2:16" ht="12.75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0"/>
    </row>
    <row r="35" spans="2:16" ht="12.75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0"/>
    </row>
    <row r="36" spans="2:16" ht="12.75"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0"/>
    </row>
    <row r="37" spans="2:16" ht="12.75"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0"/>
    </row>
    <row r="38" spans="2:16" ht="12.75"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0"/>
    </row>
    <row r="39" spans="2:16" ht="12.75"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0"/>
    </row>
    <row r="40" spans="2:16" ht="12.75"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0"/>
    </row>
    <row r="41" spans="2:16" ht="12.75"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0"/>
    </row>
    <row r="42" spans="2:16" ht="12.75"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0"/>
    </row>
    <row r="43" spans="2:16" ht="12.75"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0"/>
    </row>
    <row r="44" spans="2:16" ht="12.75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0"/>
    </row>
    <row r="45" spans="2:16" ht="12.75"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</row>
    <row r="46" spans="2:16" ht="12.75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0"/>
    </row>
    <row r="47" spans="2:16" ht="13.5" thickBo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</row>
    <row r="49" ht="13.5" thickBot="1"/>
    <row r="50" spans="2:16" ht="15.75">
      <c r="B50" s="16" t="s">
        <v>25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</row>
    <row r="51" spans="2:16" ht="12.75">
      <c r="B51" s="9" t="s"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0"/>
    </row>
    <row r="52" spans="2:16" ht="12.75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0"/>
    </row>
    <row r="53" spans="2:16" ht="12.7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0"/>
    </row>
    <row r="54" spans="2:16" ht="12.75">
      <c r="B54" s="9" t="s">
        <v>29</v>
      </c>
      <c r="C54" s="4">
        <v>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0"/>
    </row>
    <row r="55" spans="2:16" ht="12.75">
      <c r="B55" s="9" t="s">
        <v>30</v>
      </c>
      <c r="C55" s="4">
        <v>6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0"/>
    </row>
    <row r="56" spans="2:16" ht="12.75">
      <c r="B56" s="9" t="s">
        <v>7</v>
      </c>
      <c r="C56" s="3">
        <f>(C54^2+C55^2-D7^2-D8^2)/(2*D7*D8)</f>
        <v>0.775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0"/>
    </row>
    <row r="57" spans="2:16" ht="12.75">
      <c r="B57" s="9" t="s">
        <v>6</v>
      </c>
      <c r="C57" s="22">
        <f>SQRT(1-C56^2)</f>
        <v>0.6319612329882268</v>
      </c>
      <c r="D57" s="3"/>
      <c r="E57" s="3" t="s">
        <v>46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10"/>
    </row>
    <row r="58" spans="2:16" ht="12.75">
      <c r="B58" s="9" t="s">
        <v>31</v>
      </c>
      <c r="C58" s="22">
        <f>ATAN2(C54,C55)-ATAN2(C66,C67)</f>
        <v>0.40381877563046925</v>
      </c>
      <c r="E58" s="14">
        <f>DEGREES(C58)</f>
        <v>23.137111531766227</v>
      </c>
      <c r="F58" s="23" t="s">
        <v>47</v>
      </c>
      <c r="G58" s="3"/>
      <c r="H58" s="3"/>
      <c r="I58" s="3"/>
      <c r="J58" s="3"/>
      <c r="K58" s="3"/>
      <c r="L58" s="3"/>
      <c r="M58" s="3"/>
      <c r="N58" s="3"/>
      <c r="O58" s="3"/>
      <c r="P58" s="10"/>
    </row>
    <row r="59" spans="2:16" ht="12.75">
      <c r="B59" s="9" t="s">
        <v>32</v>
      </c>
      <c r="C59" s="22">
        <f>ATAN2(C56,C57)</f>
        <v>0.6840812317953292</v>
      </c>
      <c r="E59" s="14">
        <f>DEGREES(C59)</f>
        <v>39.194967425982945</v>
      </c>
      <c r="F59" s="23" t="s">
        <v>47</v>
      </c>
      <c r="G59" s="3"/>
      <c r="H59" s="3"/>
      <c r="I59" s="3"/>
      <c r="J59" s="3"/>
      <c r="K59" s="3"/>
      <c r="L59" s="3"/>
      <c r="M59" s="3"/>
      <c r="N59" s="3"/>
      <c r="O59" s="3"/>
      <c r="P59" s="10"/>
    </row>
    <row r="60" spans="2:16" ht="12.75"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0"/>
    </row>
    <row r="61" spans="2:16" ht="12.75">
      <c r="B61" s="9" t="s">
        <v>0</v>
      </c>
      <c r="C61" s="3" t="s">
        <v>4</v>
      </c>
      <c r="D61" s="3" t="s">
        <v>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0"/>
    </row>
    <row r="62" spans="2:16" ht="12.75">
      <c r="B62" s="9" t="s">
        <v>5</v>
      </c>
      <c r="C62" s="3">
        <v>0</v>
      </c>
      <c r="D62" s="3"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0"/>
    </row>
    <row r="63" spans="2:16" ht="12.75">
      <c r="B63" s="9" t="s">
        <v>1</v>
      </c>
      <c r="C63" s="17">
        <f>COS(RADIANS(E58))*D7</f>
        <v>3.678268721647045</v>
      </c>
      <c r="D63" s="17">
        <f>SIN(RADIANS(E58))*D7</f>
        <v>1.5717312783529551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0"/>
    </row>
    <row r="64" spans="2:16" ht="12.75">
      <c r="B64" s="9" t="s">
        <v>2</v>
      </c>
      <c r="C64" s="17">
        <f>COS(RADIANS(E58+E59))*D8+C63</f>
        <v>6</v>
      </c>
      <c r="D64" s="17">
        <f>SIN(RADIANS(E58+E59))*D8+D63</f>
        <v>6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0"/>
    </row>
    <row r="65" spans="2:16" ht="12.75"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0"/>
    </row>
    <row r="66" spans="2:16" ht="12.75">
      <c r="B66" s="9" t="s">
        <v>8</v>
      </c>
      <c r="C66" s="20">
        <f>D7+D8*C56</f>
        <v>7.875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0"/>
    </row>
    <row r="67" spans="2:16" ht="12.75">
      <c r="B67" s="9" t="s">
        <v>9</v>
      </c>
      <c r="C67" s="20">
        <f>D8*C57</f>
        <v>3.159806164941134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0"/>
    </row>
    <row r="68" spans="2:16" ht="12.75"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0"/>
    </row>
    <row r="69" spans="2:16" ht="12.75"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"/>
    </row>
    <row r="70" spans="2:16" ht="12.75"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"/>
    </row>
    <row r="71" spans="2:16" ht="12.75"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0"/>
    </row>
    <row r="72" spans="2:16" ht="12.75"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0"/>
    </row>
    <row r="73" spans="2:16" ht="12.75"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0"/>
    </row>
    <row r="74" spans="2:16" ht="12.75"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0"/>
    </row>
    <row r="75" spans="2:16" ht="13.5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</row>
    <row r="81" ht="12.75">
      <c r="D81" s="1" t="s">
        <v>48</v>
      </c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81"/>
  <sheetViews>
    <sheetView tabSelected="1" zoomScalePageLayoutView="0" workbookViewId="0" topLeftCell="A58">
      <selection activeCell="E69" sqref="E69"/>
    </sheetView>
  </sheetViews>
  <sheetFormatPr defaultColWidth="9.140625" defaultRowHeight="12.75"/>
  <cols>
    <col min="1" max="1" width="2.421875" style="0" customWidth="1"/>
    <col min="2" max="2" width="11.421875" style="0" customWidth="1"/>
    <col min="3" max="3" width="7.421875" style="0" customWidth="1"/>
    <col min="4" max="4" width="10.00390625" style="0" customWidth="1"/>
    <col min="5" max="5" width="7.7109375" style="0" customWidth="1"/>
  </cols>
  <sheetData>
    <row r="1" ht="19.5">
      <c r="B1" s="15" t="s">
        <v>10</v>
      </c>
    </row>
    <row r="2" ht="12.75">
      <c r="B2" s="1" t="s">
        <v>11</v>
      </c>
    </row>
    <row r="3" ht="12.75">
      <c r="B3" s="1" t="s">
        <v>12</v>
      </c>
    </row>
    <row r="4" ht="13.5" thickBot="1">
      <c r="B4" s="1"/>
    </row>
    <row r="5" spans="2:16" ht="15.75">
      <c r="B5" s="1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 ht="12.75">
      <c r="B6" s="9"/>
      <c r="C6" s="2" t="s">
        <v>41</v>
      </c>
      <c r="D6" s="2" t="s">
        <v>43</v>
      </c>
      <c r="E6" s="2" t="s">
        <v>44</v>
      </c>
      <c r="F6" s="3"/>
      <c r="G6" s="3"/>
      <c r="H6" s="3"/>
      <c r="I6" s="3"/>
      <c r="J6" s="3"/>
      <c r="K6" s="3"/>
      <c r="L6" s="3"/>
      <c r="M6" s="3"/>
      <c r="N6" s="3"/>
      <c r="O6" s="3"/>
      <c r="P6" s="10"/>
    </row>
    <row r="7" spans="2:16" ht="12.75">
      <c r="B7" s="9" t="s">
        <v>13</v>
      </c>
      <c r="C7" s="4">
        <v>1</v>
      </c>
      <c r="D7" s="4">
        <v>4</v>
      </c>
      <c r="E7" s="4">
        <v>2.5</v>
      </c>
      <c r="F7" s="3"/>
      <c r="G7" s="23" t="s">
        <v>38</v>
      </c>
      <c r="H7" s="3"/>
      <c r="I7" s="3"/>
      <c r="J7" s="3"/>
      <c r="K7" s="3"/>
      <c r="L7" s="3"/>
      <c r="M7" s="3"/>
      <c r="N7" s="3"/>
      <c r="O7" s="3"/>
      <c r="P7" s="10"/>
    </row>
    <row r="8" spans="2:16" ht="12.75">
      <c r="B8" s="9" t="s">
        <v>14</v>
      </c>
      <c r="C8" s="4">
        <v>1</v>
      </c>
      <c r="D8" s="4">
        <v>5</v>
      </c>
      <c r="E8" s="4">
        <v>2</v>
      </c>
      <c r="F8" s="3"/>
      <c r="G8" s="3" t="s">
        <v>23</v>
      </c>
      <c r="H8" s="3"/>
      <c r="I8" s="3"/>
      <c r="J8" s="3"/>
      <c r="K8" s="3"/>
      <c r="L8" s="3"/>
      <c r="M8" s="3"/>
      <c r="N8" s="3"/>
      <c r="O8" s="3"/>
      <c r="P8" s="10"/>
    </row>
    <row r="9" spans="2:16" ht="12.75">
      <c r="B9" s="9" t="s">
        <v>16</v>
      </c>
      <c r="C9" s="4">
        <v>1</v>
      </c>
      <c r="D9" s="23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10"/>
    </row>
    <row r="10" spans="2:16" ht="12.75">
      <c r="B10" s="9" t="s">
        <v>17</v>
      </c>
      <c r="C10" s="4">
        <v>1</v>
      </c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10"/>
    </row>
    <row r="11" spans="2:16" ht="12.75">
      <c r="B11" s="9"/>
      <c r="C11" s="5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</row>
    <row r="12" spans="2:16" ht="12.75">
      <c r="B12" s="9" t="s">
        <v>18</v>
      </c>
      <c r="C12" s="18">
        <v>0.9</v>
      </c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</row>
    <row r="13" spans="2:16" ht="12.75">
      <c r="B13" s="9"/>
      <c r="C13" s="5"/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</row>
    <row r="14" spans="2:16" ht="12.75">
      <c r="B14" s="21" t="s">
        <v>45</v>
      </c>
      <c r="C14" s="4">
        <v>50</v>
      </c>
      <c r="D14" s="23" t="s">
        <v>37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/>
    </row>
    <row r="15" spans="2:16" ht="12.75">
      <c r="B15" s="9" t="s">
        <v>19</v>
      </c>
      <c r="C15" s="4">
        <v>50</v>
      </c>
      <c r="D15" s="23" t="s">
        <v>37</v>
      </c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</row>
    <row r="16" spans="2:16" ht="12.75"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0"/>
    </row>
    <row r="17" spans="2:16" ht="12.75">
      <c r="B17" s="9" t="s">
        <v>20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</row>
    <row r="18" spans="2:16" ht="12.75">
      <c r="B18" s="21" t="s">
        <v>39</v>
      </c>
      <c r="C18" s="3"/>
      <c r="D18" s="6">
        <f>((C7*E7+C9*D7+C8*(D7+E8)+C10*(D7+D8))+(C7*E7^2+C9*D7^2+C8*(D7+E8)^2+RADIANS(C10*(D7+D8)^2)*C14))/C12</f>
        <v>167.15092745085593</v>
      </c>
      <c r="E18" s="23" t="s">
        <v>42</v>
      </c>
      <c r="F18" s="3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10"/>
    </row>
    <row r="19" spans="2:16" ht="12.75">
      <c r="B19" s="21" t="s">
        <v>40</v>
      </c>
      <c r="C19" s="3"/>
      <c r="D19" s="6">
        <f>(C8*E8+C10*(D8)+(C8*(E8)^2+RADIANS(C10*(D8)^2)*(C15)))/C12</f>
        <v>36.46290627769902</v>
      </c>
      <c r="E19" s="23" t="s">
        <v>42</v>
      </c>
      <c r="F19" s="3" t="s">
        <v>22</v>
      </c>
      <c r="G19" s="3"/>
      <c r="H19" s="3"/>
      <c r="I19" s="3"/>
      <c r="J19" s="3"/>
      <c r="K19" s="3"/>
      <c r="L19" s="3"/>
      <c r="M19" s="19"/>
      <c r="N19" s="3"/>
      <c r="O19" s="3"/>
      <c r="P19" s="10"/>
    </row>
    <row r="20" spans="2:16" ht="13.5" thickBo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2" ht="13.5" thickBot="1"/>
    <row r="23" spans="2:16" ht="15.75">
      <c r="B23" s="16" t="s">
        <v>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2:16" ht="12.75">
      <c r="B24" s="21" t="s">
        <v>36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/>
    </row>
    <row r="25" spans="2:16" ht="12.75"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0"/>
    </row>
    <row r="26" spans="2:16" ht="12.75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0"/>
    </row>
    <row r="27" spans="2:16" ht="12.75">
      <c r="B27" s="9" t="s">
        <v>0</v>
      </c>
      <c r="C27" s="3" t="s">
        <v>26</v>
      </c>
      <c r="D27" s="3" t="s">
        <v>27</v>
      </c>
      <c r="E27" s="3" t="s">
        <v>28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10"/>
    </row>
    <row r="28" spans="2:16" ht="12.75">
      <c r="B28" s="9" t="s">
        <v>5</v>
      </c>
      <c r="C28" s="3"/>
      <c r="D28" s="3">
        <v>0</v>
      </c>
      <c r="E28" s="3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10"/>
    </row>
    <row r="29" spans="2:16" ht="12.75">
      <c r="B29" s="9" t="s">
        <v>33</v>
      </c>
      <c r="C29" s="4">
        <v>30</v>
      </c>
      <c r="D29" s="14">
        <f>COS(RADIANS(C29))*D7</f>
        <v>3.464101615137755</v>
      </c>
      <c r="E29" s="14">
        <f>SIN(RADIANS(C29))*D7</f>
        <v>1.9999999999999998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10"/>
    </row>
    <row r="30" spans="2:16" ht="12.75">
      <c r="B30" s="9" t="s">
        <v>34</v>
      </c>
      <c r="C30" s="4">
        <v>30</v>
      </c>
      <c r="D30" s="14">
        <f>COS(RADIANS(C30+C29))*D8+D29</f>
        <v>5.964101615137755</v>
      </c>
      <c r="E30" s="14">
        <f>SIN(RADIANS(C30+C29))*D8+E29</f>
        <v>6.330127018922193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10"/>
    </row>
    <row r="31" spans="2:16" ht="12.75"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0"/>
    </row>
    <row r="32" spans="2:16" ht="12.75"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0"/>
    </row>
    <row r="33" spans="2:16" ht="12.75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0"/>
    </row>
    <row r="34" spans="2:16" ht="12.75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0"/>
    </row>
    <row r="35" spans="2:16" ht="12.75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0"/>
    </row>
    <row r="36" spans="2:16" ht="12.75"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0"/>
    </row>
    <row r="37" spans="2:16" ht="12.75"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0"/>
    </row>
    <row r="38" spans="2:16" ht="12.75"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0"/>
    </row>
    <row r="39" spans="2:16" ht="12.75"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0"/>
    </row>
    <row r="40" spans="2:16" ht="12.75"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0"/>
    </row>
    <row r="41" spans="2:16" ht="12.75"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0"/>
    </row>
    <row r="42" spans="2:16" ht="12.75"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0"/>
    </row>
    <row r="43" spans="2:16" ht="12.75"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0"/>
    </row>
    <row r="44" spans="2:16" ht="12.75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0"/>
    </row>
    <row r="45" spans="2:16" ht="12.75"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</row>
    <row r="46" spans="2:16" ht="12.75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0"/>
    </row>
    <row r="47" spans="2:16" ht="13.5" thickBo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</row>
    <row r="49" ht="13.5" thickBot="1"/>
    <row r="50" spans="2:16" ht="15.75">
      <c r="B50" s="16" t="s">
        <v>25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</row>
    <row r="51" spans="2:16" ht="12.75">
      <c r="B51" s="9" t="s"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0"/>
    </row>
    <row r="52" spans="2:16" ht="12.75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0"/>
    </row>
    <row r="53" spans="2:16" ht="12.7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0"/>
    </row>
    <row r="54" spans="2:16" ht="12.75">
      <c r="B54" s="9" t="s">
        <v>29</v>
      </c>
      <c r="C54" s="4">
        <v>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0"/>
    </row>
    <row r="55" spans="2:16" ht="12.75">
      <c r="B55" s="9" t="s">
        <v>30</v>
      </c>
      <c r="C55" s="4">
        <v>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0"/>
    </row>
    <row r="56" spans="2:16" ht="12.75">
      <c r="B56" s="24" t="s">
        <v>49</v>
      </c>
      <c r="C56">
        <v>4</v>
      </c>
      <c r="G56" s="3"/>
      <c r="H56" s="3"/>
      <c r="I56" s="3"/>
      <c r="J56" s="3"/>
      <c r="K56" s="3"/>
      <c r="L56" s="3"/>
      <c r="M56" s="3"/>
      <c r="N56" s="3"/>
      <c r="O56" s="3"/>
      <c r="P56" s="10"/>
    </row>
    <row r="57" spans="2:16" ht="12.75">
      <c r="B57" s="9" t="s">
        <v>7</v>
      </c>
      <c r="C57" s="3">
        <f>(C54^2+C55^2-D7^2-D8^2)/(2*D7*D8)</f>
        <v>0.825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0"/>
    </row>
    <row r="58" spans="2:16" ht="12.75">
      <c r="B58" s="9" t="s">
        <v>6</v>
      </c>
      <c r="C58" s="22">
        <f>SQRT(1-C57^2)</f>
        <v>0.5651327277728658</v>
      </c>
      <c r="D58" s="3"/>
      <c r="E58" s="3" t="s">
        <v>46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10"/>
    </row>
    <row r="59" spans="2:16" ht="12.75">
      <c r="B59" s="9" t="s">
        <v>31</v>
      </c>
      <c r="C59" s="22">
        <f>ATAN2(C54,C55)-ATAN2(C67,C68)</f>
        <v>0.6158564818786213</v>
      </c>
      <c r="E59" s="14">
        <f>DEGREES(C59)</f>
        <v>35.28597719742007</v>
      </c>
      <c r="F59" s="23" t="s">
        <v>47</v>
      </c>
      <c r="G59" s="3"/>
      <c r="H59" s="3"/>
      <c r="I59" s="3"/>
      <c r="J59" s="3"/>
      <c r="K59" s="3"/>
      <c r="L59" s="3"/>
      <c r="M59" s="3"/>
      <c r="N59" s="3"/>
      <c r="O59" s="3"/>
      <c r="P59" s="10"/>
    </row>
    <row r="60" spans="2:16" ht="12.75">
      <c r="B60" s="9" t="s">
        <v>32</v>
      </c>
      <c r="C60" s="22">
        <f>ATAN2(C57,C58)</f>
        <v>0.6005941268660511</v>
      </c>
      <c r="E60" s="14">
        <f>DEGREES(C60)</f>
        <v>34.411508669769454</v>
      </c>
      <c r="F60" s="23" t="s">
        <v>47</v>
      </c>
      <c r="G60" s="3"/>
      <c r="H60" s="3"/>
      <c r="I60" s="3"/>
      <c r="J60" s="3"/>
      <c r="K60" s="3"/>
      <c r="L60" s="3"/>
      <c r="M60" s="3"/>
      <c r="N60" s="3"/>
      <c r="O60" s="3"/>
      <c r="P60" s="10"/>
    </row>
    <row r="61" spans="2:16" ht="12.75"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0"/>
    </row>
    <row r="62" spans="2:16" ht="12.75">
      <c r="B62" s="9" t="s">
        <v>0</v>
      </c>
      <c r="C62" s="23" t="s">
        <v>27</v>
      </c>
      <c r="D62" s="23" t="s">
        <v>28</v>
      </c>
      <c r="E62" s="25"/>
      <c r="F62" s="3"/>
      <c r="G62" s="3"/>
      <c r="H62" s="3"/>
      <c r="I62" s="3"/>
      <c r="J62" s="3"/>
      <c r="K62" s="3"/>
      <c r="L62" s="3"/>
      <c r="M62" s="3"/>
      <c r="N62" s="3"/>
      <c r="O62" s="3"/>
      <c r="P62" s="10"/>
    </row>
    <row r="63" spans="2:16" ht="12.75">
      <c r="B63" s="9" t="s">
        <v>5</v>
      </c>
      <c r="C63" s="3">
        <v>0</v>
      </c>
      <c r="D63" s="3"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0"/>
    </row>
    <row r="64" spans="2:16" ht="12.75">
      <c r="B64" s="9" t="s">
        <v>1</v>
      </c>
      <c r="C64" s="17">
        <f>COS(RADIANS(E59))*D7</f>
        <v>3.265115971462179</v>
      </c>
      <c r="D64" s="17">
        <f>SIN(RADIANS(E59))*D7</f>
        <v>2.3106314489555864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0"/>
    </row>
    <row r="65" spans="2:16" ht="12.75">
      <c r="B65" s="9" t="s">
        <v>2</v>
      </c>
      <c r="C65" s="17">
        <f>COS(RADIANS(E59+E60))*D8+C64</f>
        <v>5</v>
      </c>
      <c r="D65" s="17">
        <f>SIN(RADIANS(E59+E60))*D8+D64</f>
        <v>7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0"/>
    </row>
    <row r="66" spans="2:16" ht="12.75"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0"/>
    </row>
    <row r="67" spans="2:16" ht="12.75">
      <c r="B67" s="9" t="s">
        <v>8</v>
      </c>
      <c r="C67" s="20">
        <f>D7+D8*C57</f>
        <v>8.125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0"/>
    </row>
    <row r="68" spans="2:16" ht="12.75">
      <c r="B68" s="9" t="s">
        <v>9</v>
      </c>
      <c r="C68" s="20">
        <f>D8*C58</f>
        <v>2.825663638864329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0"/>
    </row>
    <row r="69" spans="2:16" ht="12.75"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"/>
    </row>
    <row r="70" spans="2:16" ht="12.75"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"/>
    </row>
    <row r="71" spans="2:16" ht="12.75"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0"/>
    </row>
    <row r="72" spans="2:16" ht="12.75"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0"/>
    </row>
    <row r="73" spans="2:16" ht="12.75"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0"/>
    </row>
    <row r="74" spans="2:16" ht="12.75"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0"/>
    </row>
    <row r="75" spans="2:16" ht="13.5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</row>
    <row r="81" ht="12.75">
      <c r="D81" s="1" t="s">
        <v>48</v>
      </c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x220</cp:lastModifiedBy>
  <dcterms:created xsi:type="dcterms:W3CDTF">2007-06-09T23:47:34Z</dcterms:created>
  <dcterms:modified xsi:type="dcterms:W3CDTF">2013-04-29T09:55:48Z</dcterms:modified>
  <cp:category/>
  <cp:version/>
  <cp:contentType/>
  <cp:contentStatus/>
</cp:coreProperties>
</file>